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A511DF33-D890-4C11-BD09-CD772081B784}" xr6:coauthVersionLast="45" xr6:coauthVersionMax="47" xr10:uidLastSave="{00000000-0000-0000-0000-000000000000}"/>
  <bookViews>
    <workbookView xWindow="-120" yWindow="-120" windowWidth="29040" windowHeight="15840" firstSheet="2"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0" i="8"/>
  <c r="B61" i="8"/>
  <c r="B62" i="8"/>
  <c r="B63" i="8"/>
  <c r="C47" i="8"/>
  <c r="C59" i="8" s="1"/>
  <c r="C62" i="8"/>
  <c r="C63" i="8"/>
  <c r="D47" i="8"/>
  <c r="D60" i="8" s="1"/>
  <c r="D62" i="8"/>
  <c r="D63" i="8"/>
  <c r="E63" i="8"/>
  <c r="F63" i="8"/>
  <c r="G63" i="8"/>
  <c r="H63" i="8"/>
  <c r="I63" i="8"/>
  <c r="J63" i="8"/>
  <c r="K63" i="8"/>
  <c r="L63" i="8"/>
  <c r="M63" i="8"/>
  <c r="N63" i="8"/>
  <c r="O63" i="8"/>
  <c r="P63" i="8"/>
  <c r="Q63" i="8"/>
  <c r="R63" i="8"/>
  <c r="B48" i="8"/>
  <c r="B57" i="8" s="1"/>
  <c r="B65" i="8"/>
  <c r="B75" i="8" s="1"/>
  <c r="B68" i="8"/>
  <c r="B76" i="8" s="1"/>
  <c r="B81" i="8"/>
  <c r="C48" i="8"/>
  <c r="C57" i="8" s="1"/>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c r="E68" i="8"/>
  <c r="E76" i="8" s="1"/>
  <c r="E81" i="8"/>
  <c r="F65" i="8"/>
  <c r="F75" i="8"/>
  <c r="F68" i="8"/>
  <c r="F76" i="8"/>
  <c r="F81" i="8"/>
  <c r="G65" i="8"/>
  <c r="G75" i="8" s="1"/>
  <c r="G68" i="8"/>
  <c r="G76" i="8"/>
  <c r="G81" i="8"/>
  <c r="H65" i="8"/>
  <c r="H75" i="8" s="1"/>
  <c r="H68" i="8"/>
  <c r="H76" i="8" s="1"/>
  <c r="H81" i="8"/>
  <c r="I65" i="8"/>
  <c r="I75" i="8"/>
  <c r="I68" i="8"/>
  <c r="I76" i="8" s="1"/>
  <c r="I81" i="8"/>
  <c r="J65" i="8"/>
  <c r="J75" i="8"/>
  <c r="J68" i="8"/>
  <c r="J76" i="8"/>
  <c r="J81" i="8"/>
  <c r="K65" i="8"/>
  <c r="K75" i="8" s="1"/>
  <c r="K68" i="8"/>
  <c r="K76" i="8"/>
  <c r="K81" i="8"/>
  <c r="L65" i="8"/>
  <c r="L75" i="8" s="1"/>
  <c r="L68" i="8"/>
  <c r="L76" i="8" s="1"/>
  <c r="L81" i="8"/>
  <c r="M65" i="8"/>
  <c r="M75" i="8"/>
  <c r="M68" i="8"/>
  <c r="M76" i="8" s="1"/>
  <c r="M81" i="8"/>
  <c r="N65" i="8"/>
  <c r="N75" i="8"/>
  <c r="N68" i="8"/>
  <c r="N76" i="8"/>
  <c r="N81" i="8"/>
  <c r="O65" i="8"/>
  <c r="O75" i="8" s="1"/>
  <c r="O68" i="8"/>
  <c r="O76" i="8"/>
  <c r="O81" i="8"/>
  <c r="P65" i="8"/>
  <c r="P75" i="8" s="1"/>
  <c r="P68" i="8"/>
  <c r="P76" i="8"/>
  <c r="P81" i="8"/>
  <c r="Q65" i="8"/>
  <c r="Q75" i="8"/>
  <c r="Q68" i="8"/>
  <c r="Q76" i="8"/>
  <c r="Q81" i="8"/>
  <c r="R65" i="8"/>
  <c r="R75" i="8" s="1"/>
  <c r="R68" i="8"/>
  <c r="R76" i="8" s="1"/>
  <c r="R81" i="8"/>
  <c r="S63" i="8"/>
  <c r="S65" i="8"/>
  <c r="S75" i="8" s="1"/>
  <c r="S68" i="8"/>
  <c r="S76" i="8"/>
  <c r="S81" i="8"/>
  <c r="T63" i="8"/>
  <c r="T65" i="8"/>
  <c r="T75" i="8" s="1"/>
  <c r="T68" i="8"/>
  <c r="T76" i="8" s="1"/>
  <c r="T81" i="8"/>
  <c r="U63" i="8"/>
  <c r="U65" i="8"/>
  <c r="U75" i="8" s="1"/>
  <c r="U68" i="8"/>
  <c r="U76" i="8"/>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O1" i="7"/>
  <c r="O2" i="7"/>
  <c r="O3" i="7"/>
  <c r="A9" i="7"/>
  <c r="Z1" i="6"/>
  <c r="Z2" i="6"/>
  <c r="Z3" i="6"/>
  <c r="A8" i="6"/>
  <c r="C1" i="5"/>
  <c r="C2" i="5"/>
  <c r="C3" i="5"/>
  <c r="A9" i="5"/>
  <c r="AA1" i="4"/>
  <c r="AA2" i="4"/>
  <c r="AA3" i="4"/>
  <c r="A9" i="4"/>
  <c r="T2" i="3"/>
  <c r="T3" i="3"/>
  <c r="T4" i="3"/>
  <c r="A10" i="3"/>
  <c r="S1" i="2"/>
  <c r="S2" i="2"/>
  <c r="S3" i="2"/>
  <c r="A8" i="2"/>
  <c r="E66" i="8" l="1"/>
  <c r="F66" i="8" s="1"/>
  <c r="G66" i="8" s="1"/>
  <c r="H66" i="8" s="1"/>
  <c r="I66" i="8" s="1"/>
  <c r="J66" i="8" s="1"/>
  <c r="K66" i="8" s="1"/>
  <c r="L66" i="8" s="1"/>
  <c r="M66" i="8" s="1"/>
  <c r="N66" i="8" s="1"/>
  <c r="O66" i="8" s="1"/>
  <c r="P66" i="8" s="1"/>
  <c r="Q66" i="8" s="1"/>
  <c r="R66" i="8" s="1"/>
  <c r="S66" i="8" s="1"/>
  <c r="T66" i="8" s="1"/>
  <c r="U66" i="8" s="1"/>
  <c r="V66" i="8" s="1"/>
  <c r="W66" i="8" s="1"/>
  <c r="B58" i="8"/>
  <c r="B78" i="8" s="1"/>
  <c r="D48" i="8"/>
  <c r="D57" i="8" s="1"/>
  <c r="C79" i="8"/>
  <c r="D79" i="8"/>
  <c r="B79" i="8"/>
  <c r="B64" i="8"/>
  <c r="B67" i="8" s="1"/>
  <c r="D59" i="8"/>
  <c r="C61" i="8"/>
  <c r="E47" i="8"/>
  <c r="D61" i="8"/>
  <c r="C60" i="8"/>
  <c r="C58" i="8" s="1"/>
  <c r="D58" i="8" l="1"/>
  <c r="C78" i="8"/>
  <c r="C64" i="8"/>
  <c r="C67" i="8" s="1"/>
  <c r="D64" i="8"/>
  <c r="D67" i="8" s="1"/>
  <c r="D78" i="8"/>
  <c r="E61" i="8"/>
  <c r="F47" i="8"/>
  <c r="E62" i="8"/>
  <c r="E48" i="8"/>
  <c r="E57" i="8" s="1"/>
  <c r="E59" i="8"/>
  <c r="E60" i="8"/>
  <c r="B74" i="8"/>
  <c r="B69" i="8"/>
  <c r="F62" i="8" l="1"/>
  <c r="F59" i="8"/>
  <c r="F60" i="8"/>
  <c r="F48" i="8"/>
  <c r="F57" i="8" s="1"/>
  <c r="F61" i="8"/>
  <c r="G47" i="8"/>
  <c r="D74" i="8"/>
  <c r="D69" i="8"/>
  <c r="B70" i="8"/>
  <c r="B71" i="8"/>
  <c r="E58" i="8"/>
  <c r="E64" i="8" s="1"/>
  <c r="E67" i="8" s="1"/>
  <c r="E79" i="8"/>
  <c r="C74" i="8"/>
  <c r="C69" i="8"/>
  <c r="E78" i="8" l="1"/>
  <c r="F58" i="8"/>
  <c r="E74" i="8"/>
  <c r="E69" i="8"/>
  <c r="C70" i="8"/>
  <c r="C71" i="8"/>
  <c r="B77" i="8"/>
  <c r="B82" i="8" s="1"/>
  <c r="G59" i="8"/>
  <c r="G60" i="8"/>
  <c r="G61" i="8"/>
  <c r="H47" i="8"/>
  <c r="G62" i="8"/>
  <c r="G48" i="8"/>
  <c r="G57" i="8" s="1"/>
  <c r="D70" i="8"/>
  <c r="F64" i="8"/>
  <c r="F67" i="8" s="1"/>
  <c r="F79" i="8"/>
  <c r="F78" i="8"/>
  <c r="C77" i="8" l="1"/>
  <c r="C82" i="8" s="1"/>
  <c r="C85" i="8" s="1"/>
  <c r="E70" i="8"/>
  <c r="B83" i="8"/>
  <c r="C83" i="8"/>
  <c r="C88" i="8" s="1"/>
  <c r="C87" i="8"/>
  <c r="B87" i="8"/>
  <c r="G79" i="8"/>
  <c r="F74" i="8"/>
  <c r="F69" i="8"/>
  <c r="G58" i="8"/>
  <c r="G64" i="8" s="1"/>
  <c r="G67" i="8" s="1"/>
  <c r="D71" i="8"/>
  <c r="H60" i="8"/>
  <c r="H48" i="8"/>
  <c r="H57" i="8" s="1"/>
  <c r="H61" i="8"/>
  <c r="I47" i="8"/>
  <c r="H62" i="8"/>
  <c r="H59" i="8"/>
  <c r="D77" i="8"/>
  <c r="D82" i="8" s="1"/>
  <c r="D85" i="8" s="1"/>
  <c r="G78" i="8" l="1"/>
  <c r="G74" i="8"/>
  <c r="G69" i="8"/>
  <c r="F70" i="8"/>
  <c r="F71" i="8"/>
  <c r="D83" i="8"/>
  <c r="D88" i="8" s="1"/>
  <c r="I61" i="8"/>
  <c r="J47" i="8"/>
  <c r="I62" i="8"/>
  <c r="I48" i="8"/>
  <c r="I57" i="8" s="1"/>
  <c r="I59" i="8"/>
  <c r="I60" i="8"/>
  <c r="E77" i="8"/>
  <c r="E82" i="8" s="1"/>
  <c r="E85" i="8" s="1"/>
  <c r="D87" i="8"/>
  <c r="B88" i="8"/>
  <c r="B85" i="8"/>
  <c r="B86" i="8" s="1"/>
  <c r="E83" i="8"/>
  <c r="H58" i="8"/>
  <c r="H64" i="8" s="1"/>
  <c r="H67" i="8" s="1"/>
  <c r="H79" i="8"/>
  <c r="E87" i="8"/>
  <c r="E71" i="8"/>
  <c r="C86" i="8"/>
  <c r="C89" i="8" s="1"/>
  <c r="I58" i="8" l="1"/>
  <c r="E88" i="8"/>
  <c r="H74" i="8"/>
  <c r="H69" i="8"/>
  <c r="J62" i="8"/>
  <c r="J59" i="8"/>
  <c r="J60" i="8"/>
  <c r="J48" i="8"/>
  <c r="J57" i="8" s="1"/>
  <c r="J61" i="8"/>
  <c r="K47" i="8"/>
  <c r="D86" i="8"/>
  <c r="D89" i="8" s="1"/>
  <c r="H78" i="8"/>
  <c r="B89" i="8"/>
  <c r="I79" i="8"/>
  <c r="I64" i="8"/>
  <c r="I67" i="8" s="1"/>
  <c r="I78" i="8"/>
  <c r="G70" i="8"/>
  <c r="G71" i="8"/>
  <c r="F77" i="8"/>
  <c r="F82" i="8" s="1"/>
  <c r="J58" i="8" l="1"/>
  <c r="K59" i="8"/>
  <c r="K60" i="8"/>
  <c r="K61" i="8"/>
  <c r="L47" i="8"/>
  <c r="K62" i="8"/>
  <c r="K48" i="8"/>
  <c r="K57" i="8" s="1"/>
  <c r="F85" i="8"/>
  <c r="F87" i="8"/>
  <c r="I74" i="8"/>
  <c r="I69" i="8"/>
  <c r="J64" i="8"/>
  <c r="J67" i="8" s="1"/>
  <c r="J79" i="8"/>
  <c r="J78" i="8"/>
  <c r="H70" i="8"/>
  <c r="H71" i="8"/>
  <c r="G77" i="8"/>
  <c r="G82" i="8" s="1"/>
  <c r="F83" i="8"/>
  <c r="F88" i="8" s="1"/>
  <c r="E86" i="8"/>
  <c r="E89" i="8" s="1"/>
  <c r="G83" i="8"/>
  <c r="G88" i="8" s="1"/>
  <c r="G85" i="8" l="1"/>
  <c r="H77" i="8"/>
  <c r="H82" i="8" s="1"/>
  <c r="F86" i="8"/>
  <c r="F89" i="8" s="1"/>
  <c r="K79" i="8"/>
  <c r="K58" i="8"/>
  <c r="K64" i="8" s="1"/>
  <c r="K67" i="8" s="1"/>
  <c r="J74" i="8"/>
  <c r="J69" i="8"/>
  <c r="I70" i="8"/>
  <c r="G87" i="8"/>
  <c r="H83" i="8"/>
  <c r="H88" i="8" s="1"/>
  <c r="L60" i="8"/>
  <c r="L48" i="8"/>
  <c r="L57" i="8" s="1"/>
  <c r="L61" i="8"/>
  <c r="M47" i="8"/>
  <c r="L62" i="8"/>
  <c r="L59" i="8"/>
  <c r="L58" i="8" l="1"/>
  <c r="K78" i="8"/>
  <c r="G86" i="8"/>
  <c r="G89" i="8" s="1"/>
  <c r="K74" i="8"/>
  <c r="K69" i="8"/>
  <c r="M61" i="8"/>
  <c r="N47" i="8"/>
  <c r="M62" i="8"/>
  <c r="M48" i="8"/>
  <c r="M57" i="8" s="1"/>
  <c r="M59" i="8"/>
  <c r="M60" i="8"/>
  <c r="I71" i="8"/>
  <c r="L79" i="8"/>
  <c r="L64" i="8"/>
  <c r="L67" i="8" s="1"/>
  <c r="L78" i="8"/>
  <c r="I77" i="8"/>
  <c r="I82" i="8" s="1"/>
  <c r="H85" i="8"/>
  <c r="H86" i="8" s="1"/>
  <c r="H89" i="8" s="1"/>
  <c r="J70" i="8"/>
  <c r="J77" i="8" s="1"/>
  <c r="J82" i="8" s="1"/>
  <c r="J71" i="8"/>
  <c r="H87" i="8"/>
  <c r="J85" i="8" l="1"/>
  <c r="J83" i="8"/>
  <c r="L74" i="8"/>
  <c r="L69" i="8"/>
  <c r="N62" i="8"/>
  <c r="N59" i="8"/>
  <c r="N60" i="8"/>
  <c r="N48" i="8"/>
  <c r="N57" i="8" s="1"/>
  <c r="N61" i="8"/>
  <c r="O47" i="8"/>
  <c r="K70" i="8"/>
  <c r="K77" i="8" s="1"/>
  <c r="K82" i="8" s="1"/>
  <c r="I85" i="8"/>
  <c r="I86" i="8" s="1"/>
  <c r="I89" i="8" s="1"/>
  <c r="J87" i="8"/>
  <c r="I83" i="8"/>
  <c r="I88" i="8" s="1"/>
  <c r="I87" i="8"/>
  <c r="M58" i="8"/>
  <c r="M64" i="8" s="1"/>
  <c r="M67" i="8" s="1"/>
  <c r="M79" i="8"/>
  <c r="M78" i="8"/>
  <c r="M74" i="8" l="1"/>
  <c r="M69" i="8"/>
  <c r="K85" i="8"/>
  <c r="K87" i="8"/>
  <c r="K83" i="8"/>
  <c r="K88" i="8" s="1"/>
  <c r="K71" i="8"/>
  <c r="N79" i="8"/>
  <c r="L70" i="8"/>
  <c r="L77" i="8" s="1"/>
  <c r="L71" i="8"/>
  <c r="L82" i="8"/>
  <c r="O59" i="8"/>
  <c r="O60" i="8"/>
  <c r="O61" i="8"/>
  <c r="P47" i="8"/>
  <c r="O62" i="8"/>
  <c r="O48" i="8"/>
  <c r="O57" i="8" s="1"/>
  <c r="N58" i="8"/>
  <c r="N78" i="8" s="1"/>
  <c r="J88" i="8"/>
  <c r="J86" i="8"/>
  <c r="J89" i="8" s="1"/>
  <c r="K86" i="8" l="1"/>
  <c r="K89" i="8" s="1"/>
  <c r="L85" i="8"/>
  <c r="L86" i="8" s="1"/>
  <c r="L89" i="8" s="1"/>
  <c r="L87" i="8"/>
  <c r="L83" i="8"/>
  <c r="L88" i="8" s="1"/>
  <c r="P60" i="8"/>
  <c r="P48" i="8"/>
  <c r="P57" i="8" s="1"/>
  <c r="P61" i="8"/>
  <c r="Q47" i="8"/>
  <c r="P62" i="8"/>
  <c r="P59" i="8"/>
  <c r="N64" i="8"/>
  <c r="N67" i="8" s="1"/>
  <c r="O79" i="8"/>
  <c r="M70" i="8"/>
  <c r="M77" i="8" s="1"/>
  <c r="M82" i="8" s="1"/>
  <c r="O58" i="8"/>
  <c r="O78" i="8" s="1"/>
  <c r="M85" i="8" l="1"/>
  <c r="M86" i="8" s="1"/>
  <c r="M89" i="8" s="1"/>
  <c r="M83" i="8"/>
  <c r="M88" i="8" s="1"/>
  <c r="M87" i="8"/>
  <c r="M71" i="8"/>
  <c r="O64" i="8"/>
  <c r="O67" i="8" s="1"/>
  <c r="Q61" i="8"/>
  <c r="R47" i="8"/>
  <c r="Q62" i="8"/>
  <c r="Q48" i="8"/>
  <c r="Q57" i="8" s="1"/>
  <c r="Q59" i="8"/>
  <c r="Q60" i="8"/>
  <c r="N74" i="8"/>
  <c r="N69" i="8"/>
  <c r="P58" i="8"/>
  <c r="P78" i="8" s="1"/>
  <c r="P79" i="8"/>
  <c r="P64" i="8"/>
  <c r="P67" i="8" s="1"/>
  <c r="P74" i="8" l="1"/>
  <c r="P69" i="8"/>
  <c r="R62" i="8"/>
  <c r="R59" i="8"/>
  <c r="R60" i="8"/>
  <c r="B29" i="8" s="1"/>
  <c r="R61" i="8"/>
  <c r="B32" i="8" s="1"/>
  <c r="R48" i="8"/>
  <c r="R57" i="8" s="1"/>
  <c r="S47" i="8"/>
  <c r="Q58" i="8"/>
  <c r="Q78" i="8" s="1"/>
  <c r="N70" i="8"/>
  <c r="N77" i="8" s="1"/>
  <c r="N82" i="8" s="1"/>
  <c r="Q79" i="8"/>
  <c r="Q64" i="8"/>
  <c r="Q67" i="8" s="1"/>
  <c r="O74" i="8"/>
  <c r="O69" i="8"/>
  <c r="N85" i="8" l="1"/>
  <c r="N86" i="8" s="1"/>
  <c r="N89" i="8" s="1"/>
  <c r="N87" i="8"/>
  <c r="N83" i="8"/>
  <c r="N88" i="8" s="1"/>
  <c r="N71" i="8"/>
  <c r="R79" i="8"/>
  <c r="Q74" i="8"/>
  <c r="Q69" i="8"/>
  <c r="P70" i="8"/>
  <c r="O70" i="8"/>
  <c r="O77" i="8" s="1"/>
  <c r="O82" i="8" s="1"/>
  <c r="S48" i="8"/>
  <c r="S57" i="8" s="1"/>
  <c r="S61" i="8"/>
  <c r="S62" i="8"/>
  <c r="S59" i="8"/>
  <c r="S60" i="8"/>
  <c r="T47" i="8"/>
  <c r="R58" i="8"/>
  <c r="B26" i="8" s="1"/>
  <c r="P77" i="8" l="1"/>
  <c r="P82" i="8" s="1"/>
  <c r="R78" i="8"/>
  <c r="R64" i="8"/>
  <c r="R67" i="8" s="1"/>
  <c r="O71" i="8"/>
  <c r="O85" i="8"/>
  <c r="O86" i="8" s="1"/>
  <c r="O89" i="8" s="1"/>
  <c r="O87" i="8"/>
  <c r="O83" i="8"/>
  <c r="O88" i="8" s="1"/>
  <c r="T48" i="8"/>
  <c r="T57" i="8" s="1"/>
  <c r="T61" i="8"/>
  <c r="T62" i="8"/>
  <c r="T59" i="8"/>
  <c r="T60" i="8"/>
  <c r="U47" i="8"/>
  <c r="S79" i="8"/>
  <c r="P71" i="8"/>
  <c r="P85" i="8"/>
  <c r="P86" i="8" s="1"/>
  <c r="P89" i="8" s="1"/>
  <c r="P83" i="8"/>
  <c r="P88" i="8" s="1"/>
  <c r="P87" i="8"/>
  <c r="S58" i="8"/>
  <c r="S64" i="8" s="1"/>
  <c r="S67" i="8" s="1"/>
  <c r="Q70" i="8"/>
  <c r="Q77" i="8" s="1"/>
  <c r="Q82" i="8" s="1"/>
  <c r="R74" i="8"/>
  <c r="R69" i="8"/>
  <c r="T58" i="8" l="1"/>
  <c r="S78" i="8"/>
  <c r="Q85" i="8"/>
  <c r="Q86" i="8" s="1"/>
  <c r="Q89" i="8" s="1"/>
  <c r="Q87" i="8"/>
  <c r="Q83" i="8"/>
  <c r="Q88" i="8" s="1"/>
  <c r="T64" i="8"/>
  <c r="T67" i="8" s="1"/>
  <c r="T79" i="8"/>
  <c r="T78" i="8"/>
  <c r="Q71" i="8"/>
  <c r="S74" i="8"/>
  <c r="S69" i="8"/>
  <c r="R70" i="8"/>
  <c r="R77" i="8" s="1"/>
  <c r="R82" i="8" s="1"/>
  <c r="U48" i="8"/>
  <c r="U57" i="8" s="1"/>
  <c r="U61" i="8"/>
  <c r="U62" i="8"/>
  <c r="U59" i="8"/>
  <c r="U60" i="8"/>
  <c r="V47" i="8"/>
  <c r="R85" i="8" l="1"/>
  <c r="R86" i="8" s="1"/>
  <c r="R83" i="8"/>
  <c r="R88" i="8" s="1"/>
  <c r="R87" i="8"/>
  <c r="U58" i="8"/>
  <c r="U78" i="8" s="1"/>
  <c r="R71" i="8"/>
  <c r="T74" i="8"/>
  <c r="T69" i="8"/>
  <c r="V48" i="8"/>
  <c r="V57" i="8" s="1"/>
  <c r="V61" i="8"/>
  <c r="V62" i="8"/>
  <c r="V59" i="8"/>
  <c r="V60" i="8"/>
  <c r="W47" i="8"/>
  <c r="S70" i="8"/>
  <c r="S77" i="8" s="1"/>
  <c r="S71" i="8"/>
  <c r="U64" i="8"/>
  <c r="U67" i="8" s="1"/>
  <c r="U79" i="8"/>
  <c r="S82" i="8"/>
  <c r="V58" i="8" l="1"/>
  <c r="U74" i="8"/>
  <c r="U69" i="8"/>
  <c r="V64" i="8"/>
  <c r="V67" i="8" s="1"/>
  <c r="V79" i="8"/>
  <c r="V78" i="8"/>
  <c r="S85" i="8"/>
  <c r="S86" i="8" s="1"/>
  <c r="S89" i="8" s="1"/>
  <c r="S87" i="8"/>
  <c r="S83" i="8"/>
  <c r="S88" i="8" s="1"/>
  <c r="T70" i="8"/>
  <c r="T77" i="8" s="1"/>
  <c r="T71" i="8"/>
  <c r="T82" i="8"/>
  <c r="W48" i="8"/>
  <c r="W57" i="8" s="1"/>
  <c r="W61" i="8"/>
  <c r="W62" i="8"/>
  <c r="W59" i="8"/>
  <c r="W60" i="8"/>
  <c r="G28" i="8"/>
  <c r="R89" i="8"/>
  <c r="W58" i="8" l="1"/>
  <c r="W64" i="8"/>
  <c r="W67" i="8" s="1"/>
  <c r="W79" i="8"/>
  <c r="W78" i="8"/>
  <c r="T85" i="8"/>
  <c r="T86" i="8" s="1"/>
  <c r="T89" i="8" s="1"/>
  <c r="T83" i="8"/>
  <c r="T88" i="8" s="1"/>
  <c r="T87" i="8"/>
  <c r="V74" i="8"/>
  <c r="V69" i="8"/>
  <c r="U70" i="8"/>
  <c r="U77" i="8" s="1"/>
  <c r="U71" i="8"/>
  <c r="U82" i="8"/>
  <c r="V70" i="8" l="1"/>
  <c r="V77" i="8" s="1"/>
  <c r="V71" i="8"/>
  <c r="V82" i="8"/>
  <c r="U85" i="8"/>
  <c r="U86" i="8" s="1"/>
  <c r="U89" i="8" s="1"/>
  <c r="U83" i="8"/>
  <c r="U88" i="8" s="1"/>
  <c r="U87" i="8"/>
  <c r="W74" i="8"/>
  <c r="W69" i="8"/>
  <c r="V85" i="8" l="1"/>
  <c r="V86" i="8" s="1"/>
  <c r="V89" i="8" s="1"/>
  <c r="V87" i="8"/>
  <c r="V83" i="8"/>
  <c r="V88" i="8" s="1"/>
  <c r="W70" i="8"/>
  <c r="W77" i="8" s="1"/>
  <c r="W82" i="8" s="1"/>
  <c r="W71" i="8"/>
  <c r="W85" i="8" l="1"/>
  <c r="W86" i="8" s="1"/>
  <c r="W89" i="8" s="1"/>
  <c r="G27" i="8" s="1"/>
  <c r="W83" i="8"/>
  <c r="W88" i="8" s="1"/>
  <c r="G26" i="8" s="1"/>
  <c r="W87" i="8"/>
</calcChain>
</file>

<file path=xl/sharedStrings.xml><?xml version="1.0" encoding="utf-8"?>
<sst xmlns="http://schemas.openxmlformats.org/spreadsheetml/2006/main" count="1072" uniqueCount="565">
  <si>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</si>
  <si>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</si>
  <si>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</si>
  <si>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</si>
  <si>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</si>
  <si>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</si>
  <si>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O_Ч2_32</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</si>
  <si>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</si>
  <si>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</si>
  <si>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</si>
  <si>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</si>
  <si>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</si>
  <si>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</si>
  <si>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</si>
  <si>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</si>
  <si>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</si>
  <si>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</si>
  <si>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</si>
  <si>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</si>
  <si>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</si>
  <si>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</si>
  <si>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</si>
  <si>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</si>
  <si>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</si>
  <si>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</si>
  <si>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</si>
  <si>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</si>
  <si>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</si>
  <si>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</si>
  <si>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</si>
  <si>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</si>
  <si>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</si>
  <si>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</si>
  <si>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</si>
  <si>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</si>
  <si>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</si>
  <si>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</si>
  <si>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</si>
  <si>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</si>
  <si>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</si>
  <si>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</si>
  <si>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</si>
  <si>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</si>
  <si>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</si>
  <si>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</si>
  <si>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</si>
  <si>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</si>
  <si>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</si>
  <si>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</si>
  <si>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</si>
  <si>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</si>
  <si>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</si>
  <si>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</si>
  <si>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</si>
  <si>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</si>
  <si>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</si>
  <si>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</si>
  <si>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</si>
  <si>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</si>
  <si>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</si>
  <si>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</si>
  <si>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</si>
  <si>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</si>
  <si>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</si>
  <si>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</si>
  <si>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</si>
  <si>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</si>
  <si>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</si>
  <si>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</si>
  <si>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</si>
  <si>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</si>
  <si>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</si>
  <si>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</si>
  <si>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</si>
  <si>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</si>
  <si>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</si>
  <si>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</si>
  <si>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</si>
  <si>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</si>
  <si>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</si>
  <si>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</si>
  <si>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</si>
  <si>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</si>
  <si>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</si>
  <si>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</si>
  <si>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</si>
  <si>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</si>
  <si>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</si>
  <si>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</si>
  <si>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</si>
  <si>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</si>
  <si>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</si>
  <si>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</si>
  <si>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</si>
  <si>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</si>
  <si>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</si>
  <si>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</si>
  <si>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</si>
  <si>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</si>
  <si>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</si>
  <si>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</si>
  <si>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</si>
  <si>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</si>
  <si>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</si>
  <si>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</si>
  <si>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</si>
  <si>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</si>
  <si>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</si>
  <si>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</si>
  <si>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</si>
  <si>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</si>
  <si>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</si>
  <si>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</si>
  <si>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</si>
  <si>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</si>
  <si>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</si>
  <si>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</si>
  <si>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</si>
  <si>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</si>
  <si>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</si>
  <si>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</si>
  <si>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</si>
  <si>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</si>
  <si>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</si>
  <si>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</si>
  <si>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</si>
  <si>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</si>
  <si>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</si>
  <si>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</si>
  <si>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</si>
  <si>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</si>
  <si>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</si>
  <si>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</si>
  <si>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</si>
  <si>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</si>
  <si>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</si>
  <si>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</si>
  <si>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</si>
  <si>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</si>
  <si>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</si>
  <si>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</si>
  <si>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</si>
  <si>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</si>
  <si>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</si>
  <si>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</si>
  <si>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</si>
  <si>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</si>
  <si>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</si>
  <si>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</si>
  <si>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</si>
  <si>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</si>
  <si>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</si>
  <si>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</si>
  <si>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</si>
  <si>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</si>
  <si>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</si>
  <si>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</si>
  <si>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</si>
  <si>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</si>
  <si>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</si>
  <si>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</si>
  <si>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</si>
  <si>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</si>
  <si>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</si>
  <si>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</si>
  <si>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</si>
  <si>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</si>
  <si>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</si>
  <si>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</si>
  <si>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</si>
  <si>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</si>
  <si>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</si>
  <si>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</si>
  <si>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</si>
  <si>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</si>
  <si>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</si>
  <si>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</si>
  <si>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</si>
  <si>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</si>
  <si>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</si>
  <si>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</si>
  <si>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</si>
  <si>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</si>
  <si>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</si>
  <si>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</si>
  <si>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</si>
  <si>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</si>
  <si>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</si>
  <si>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</si>
  <si>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</si>
  <si>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</si>
  <si>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</si>
  <si>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</si>
  <si>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</si>
  <si>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</si>
  <si>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</si>
  <si>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</si>
  <si>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</si>
  <si>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</si>
  <si>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</si>
  <si>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</si>
  <si>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</si>
  <si>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</si>
  <si>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</si>
  <si>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</si>
  <si>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</si>
  <si>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</si>
  <si>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</si>
  <si>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</si>
  <si>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</si>
  <si>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</si>
  <si>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</si>
  <si>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</si>
  <si>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</si>
  <si>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</si>
  <si>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</si>
  <si>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</si>
  <si>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</si>
  <si>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</si>
  <si>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</si>
  <si>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</si>
  <si>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</si>
  <si>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</si>
  <si>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</si>
  <si>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</si>
  <si>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</si>
  <si>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</si>
  <si>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</si>
  <si>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</si>
  <si>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</si>
  <si>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</si>
  <si>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</si>
  <si>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</si>
  <si>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</si>
  <si>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</si>
  <si>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</si>
  <si>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</si>
  <si>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</si>
  <si>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</si>
  <si>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</si>
  <si>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</si>
  <si>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</si>
  <si>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</si>
  <si>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</si>
  <si>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</si>
  <si>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</si>
  <si>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</si>
  <si>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</si>
  <si>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</si>
  <si>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</si>
  <si>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</si>
  <si>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</si>
  <si>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</si>
  <si>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</si>
  <si>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</si>
  <si>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</si>
  <si>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</si>
  <si>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</si>
  <si>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</si>
  <si>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</si>
  <si>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</si>
  <si>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</si>
  <si>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</si>
  <si>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</si>
  <si>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</si>
  <si>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</si>
  <si>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</si>
  <si>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</si>
  <si>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</si>
  <si>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</si>
  <si>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</si>
  <si>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</si>
  <si>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</si>
  <si>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</si>
  <si>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</si>
  <si>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</si>
  <si>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</si>
  <si>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</si>
  <si>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</si>
  <si>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</si>
  <si>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</si>
  <si>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</si>
  <si>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</si>
  <si>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</si>
  <si>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</si>
  <si>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</si>
  <si>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</si>
  <si>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</si>
  <si>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</si>
  <si>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</si>
  <si>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</si>
  <si>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</si>
  <si>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</si>
  <si>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</si>
  <si>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</si>
  <si>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</si>
  <si>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</si>
  <si>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</si>
  <si>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</si>
  <si>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</si>
  <si>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</si>
  <si>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</si>
  <si>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</si>
  <si>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</si>
  <si>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</si>
  <si>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</si>
  <si>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</si>
  <si>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</si>
  <si>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</si>
  <si>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</si>
  <si>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</si>
  <si>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</si>
  <si>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</si>
  <si>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</si>
  <si>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</si>
  <si>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</si>
  <si>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</si>
  <si>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</si>
  <si>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</si>
  <si>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</si>
  <si>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</si>
  <si>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</si>
  <si>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</si>
  <si>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</si>
  <si>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</si>
  <si>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</si>
  <si>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</si>
  <si>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</si>
  <si>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</si>
  <si>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</si>
  <si>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</si>
  <si>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</si>
  <si>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</si>
  <si>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</si>
  <si>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</si>
  <si>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</si>
  <si>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</si>
  <si>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</si>
  <si>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</si>
  <si>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</si>
  <si>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</si>
  <si>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</si>
  <si>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</si>
  <si>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</si>
  <si>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</si>
  <si>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</si>
  <si>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</si>
  <si>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</si>
  <si>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</si>
  <si>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</si>
  <si>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</si>
  <si>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</si>
  <si>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</si>
  <si>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</si>
  <si>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</si>
  <si>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</si>
  <si>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</si>
  <si>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</si>
  <si>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</si>
  <si>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</si>
  <si>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</si>
  <si>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</si>
  <si>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</si>
  <si>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</si>
  <si>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</si>
  <si>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</si>
  <si>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</si>
  <si>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</si>
  <si>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</si>
  <si>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</si>
  <si>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</si>
  <si>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</si>
  <si>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</si>
  <si>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</si>
  <si>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</si>
  <si>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</si>
  <si>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</si>
  <si>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</si>
  <si>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</si>
  <si>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</si>
  <si>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</si>
  <si>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</si>
  <si>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</si>
  <si>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</si>
  <si>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</si>
  <si>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</si>
  <si>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</si>
  <si>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</si>
  <si>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</si>
  <si>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</si>
  <si>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</si>
  <si>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</si>
  <si>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</si>
  <si>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</si>
  <si>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</si>
  <si>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</si>
  <si>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</si>
  <si>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</si>
  <si>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</si>
  <si>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</si>
  <si>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</si>
  <si>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</si>
  <si>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</si>
  <si>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</si>
  <si>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</si>
  <si>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</si>
  <si>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</si>
  <si>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</si>
  <si>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</si>
  <si>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</si>
  <si>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</si>
  <si>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</si>
  <si>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</si>
  <si>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</si>
  <si>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</si>
  <si>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</si>
  <si>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</si>
  <si>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</si>
  <si>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</si>
  <si>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</si>
  <si>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</si>
  <si>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</si>
  <si>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</si>
  <si>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</si>
  <si>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</si>
  <si>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</si>
  <si>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</si>
  <si>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</si>
  <si>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</si>
  <si>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</si>
  <si>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</si>
  <si>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</si>
  <si>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</si>
  <si>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</si>
  <si>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</si>
  <si>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</si>
  <si>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</si>
  <si>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</si>
  <si>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</si>
  <si>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</si>
  <si>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</si>
  <si>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</si>
  <si>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</si>
  <si>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</si>
  <si>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</si>
  <si>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</si>
  <si>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</si>
  <si>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</si>
  <si>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</si>
  <si>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</si>
  <si>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</si>
  <si>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</si>
  <si>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</si>
  <si>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</si>
  <si>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</si>
  <si>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</si>
  <si>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</si>
  <si>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</si>
  <si>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</si>
  <si>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</si>
  <si>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</si>
  <si>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</si>
  <si>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</si>
  <si>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</si>
  <si>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</si>
  <si>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</si>
  <si>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</si>
  <si>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</si>
  <si>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</si>
  <si>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</si>
  <si>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</si>
  <si>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</si>
  <si>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</si>
  <si>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</si>
  <si>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</si>
  <si>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</si>
  <si>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</si>
  <si>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</si>
  <si>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</si>
  <si>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</si>
  <si>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</si>
  <si>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</si>
  <si>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</si>
  <si>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</si>
  <si>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</si>
  <si>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</si>
  <si>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</si>
  <si>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</si>
  <si>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</si>
  <si>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</si>
  <si>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</si>
  <si>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</si>
  <si>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</si>
  <si>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</si>
  <si>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</si>
  <si>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</si>
  <si>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</si>
  <si>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</si>
  <si>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</si>
  <si>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</si>
  <si>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</si>
  <si>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</si>
  <si>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</si>
  <si>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</si>
  <si>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</si>
  <si>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</si>
  <si>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</si>
  <si>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</si>
  <si>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</si>
  <si>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</si>
  <si>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</si>
  <si>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</si>
  <si>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</si>
  <si>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</si>
  <si>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</si>
  <si>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</si>
  <si>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</si>
  <si>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</si>
  <si>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</si>
  <si>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</si>
  <si>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</si>
  <si>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ТП№63</t>
  </si>
  <si>
    <t>ТМ-250/10/0,4</t>
  </si>
  <si>
    <t>ТМГ-250/10/0,4</t>
  </si>
  <si>
    <t>Силовой Тр-р  10/0,4</t>
  </si>
  <si>
    <t>АТО_O_Ч2_32 № 33 19.02.2024 ПО "ЧЭС" ПКГУП "КЭС"</t>
  </si>
  <si>
    <t>Замена силового трансформатора</t>
  </si>
  <si>
    <t>не требутся</t>
  </si>
  <si>
    <t>ПКГУП "КЭС"</t>
  </si>
  <si>
    <t>Модернизация</t>
  </si>
  <si>
    <t>Модернизация ТП№63 (замена силового трансформатора ТМ-250 кВА на ТМГ-250 кВА), г. Чернушка, ул. Коммунистическая</t>
  </si>
  <si>
    <t>Пермский край, Чернушинский городской округ</t>
  </si>
  <si>
    <t xml:space="preserve">МВ×А-0,25;т.у.-0;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</si>
  <si>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</si>
  <si>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</si>
  <si>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</si>
  <si>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</si>
  <si>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</si>
  <si>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</si>
  <si>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</si>
  <si>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</si>
  <si>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</si>
  <si>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</si>
  <si>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</si>
  <si>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</si>
  <si>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</si>
  <si>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</si>
  <si>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</si>
  <si>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</si>
  <si>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</si>
  <si>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1972 года выпуска  на трансформатор с пониженными потерями. Срок службы 52 года.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</si>
  <si>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</si>
  <si>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</si>
  <si>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не треб.</t>
  </si>
  <si>
    <t xml:space="preserve">силовой трансформатор </t>
  </si>
  <si>
    <t xml:space="preserve">КП </t>
  </si>
  <si>
    <t>Аукцион в электронной форме, участниками которого могут быть только субъекты малого и среднего предпринимательства</t>
  </si>
  <si>
    <t>ООО "ЦСПТ"/ООО "СТАРТ"</t>
  </si>
  <si>
    <t>371,14/377,08</t>
  </si>
  <si>
    <t>ООО "ЦСПТ"</t>
  </si>
  <si>
    <t>3341841/1</t>
  </si>
  <si>
    <t>https://223.rts-tender.ru</t>
  </si>
  <si>
    <t>Год раскрытия информации: 2026 год</t>
  </si>
  <si>
    <t>0,51 млн руб с НДС</t>
  </si>
  <si>
    <t>0,42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</si>
</sst>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1">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14" fontId="15"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2565646.8377368245</c:v>
                </c:pt>
                <c:pt idx="3">
                  <c:v>4304048.0976768313</c:v>
                </c:pt>
                <c:pt idx="4">
                  <c:v>6212662.1455156244</c:v>
                </c:pt>
                <c:pt idx="5">
                  <c:v>8308444.0707099456</c:v>
                </c:pt>
                <c:pt idx="6">
                  <c:v>10610061.596071998</c:v>
                </c:pt>
                <c:pt idx="7">
                  <c:v>13138070.148902625</c:v>
                </c:pt>
                <c:pt idx="8">
                  <c:v>15915106.008653754</c:v>
                </c:pt>
                <c:pt idx="9">
                  <c:v>18966099.413002141</c:v>
                </c:pt>
                <c:pt idx="10">
                  <c:v>22318509.701441612</c:v>
                </c:pt>
                <c:pt idx="11">
                  <c:v>26002584.793505866</c:v>
                </c:pt>
                <c:pt idx="12">
                  <c:v>30051647.539717101</c:v>
                </c:pt>
                <c:pt idx="13">
                  <c:v>34502411.749749132</c:v>
                </c:pt>
                <c:pt idx="14">
                  <c:v>39395330.996787556</c:v>
                </c:pt>
                <c:pt idx="15">
                  <c:v>44774983.622639596</c:v>
                </c:pt>
                <c:pt idx="16">
                  <c:v>50690497.72808475</c:v>
                </c:pt>
              </c:numCache>
            </c:numRef>
          </c:val>
          <c:smooth val="0"/>
          <c:extLst>
            <c:ext xmlns:c16="http://schemas.microsoft.com/office/drawing/2014/chart" uri="{C3380CC4-5D6E-409C-BE32-E72D297353CC}">
              <c16:uniqueId val="{00000000-330A-44B7-BD99-6DE4F220E22B}"/>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1405550.0733293069</c:v>
                </c:pt>
                <c:pt idx="3">
                  <c:v>1361423.1810948448</c:v>
                </c:pt>
                <c:pt idx="4">
                  <c:v>1322765.2755801654</c:v>
                </c:pt>
                <c:pt idx="5">
                  <c:v>1285382.3038536161</c:v>
                </c:pt>
                <c:pt idx="6">
                  <c:v>1249225.7807607164</c:v>
                </c:pt>
                <c:pt idx="7">
                  <c:v>1214249.3454339909</c:v>
                </c:pt>
                <c:pt idx="8">
                  <c:v>1180408.6502519359</c:v>
                </c:pt>
                <c:pt idx="9">
                  <c:v>1147661.2570951853</c:v>
                </c:pt>
                <c:pt idx="10">
                  <c:v>1115966.5402970251</c:v>
                </c:pt>
                <c:pt idx="11">
                  <c:v>1085285.5957438122</c:v>
                </c:pt>
                <c:pt idx="12">
                  <c:v>1055581.1556330982</c:v>
                </c:pt>
                <c:pt idx="13">
                  <c:v>1026817.5084440568</c:v>
                </c:pt>
                <c:pt idx="14">
                  <c:v>998960.42371671402</c:v>
                </c:pt>
                <c:pt idx="15">
                  <c:v>971977.0812740284</c:v>
                </c:pt>
                <c:pt idx="16">
                  <c:v>945836.00455456378</c:v>
                </c:pt>
              </c:numCache>
            </c:numRef>
          </c:val>
          <c:smooth val="0"/>
          <c:extLst>
            <c:ext xmlns:c16="http://schemas.microsoft.com/office/drawing/2014/chart" uri="{C3380CC4-5D6E-409C-BE32-E72D297353CC}">
              <c16:uniqueId val="{00000001-330A-44B7-BD99-6DE4F220E22B}"/>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31" t="s">
        <v>562</v>
      </c>
      <c r="B5" s="231"/>
      <c r="C5" s="231"/>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32" t="s">
        <v>3</v>
      </c>
      <c r="B7" s="232"/>
      <c r="C7" s="232"/>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3" t="s">
        <v>4</v>
      </c>
      <c r="B9" s="233"/>
      <c r="C9" s="233"/>
      <c r="D9" s="10"/>
      <c r="E9" s="10"/>
      <c r="F9" s="4"/>
      <c r="G9" s="4"/>
      <c r="H9" s="4"/>
      <c r="I9" s="4"/>
      <c r="J9" s="4"/>
      <c r="K9" s="4"/>
      <c r="L9" s="4"/>
      <c r="M9" s="4"/>
      <c r="N9" s="4"/>
      <c r="O9" s="4"/>
      <c r="P9" s="4"/>
      <c r="Q9" s="4"/>
      <c r="R9" s="4"/>
      <c r="S9" s="4"/>
      <c r="T9" s="4"/>
      <c r="U9" s="4"/>
      <c r="V9" s="4"/>
      <c r="W9" s="4"/>
      <c r="X9" s="4"/>
    </row>
    <row r="10" spans="1:24" s="2" customFormat="1" ht="15.75" x14ac:dyDescent="0.25">
      <c r="A10" s="228" t="s">
        <v>5</v>
      </c>
      <c r="B10" s="228"/>
      <c r="C10" s="228"/>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3" t="s">
        <v>6</v>
      </c>
      <c r="B12" s="233"/>
      <c r="C12" s="233"/>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8" t="s">
        <v>7</v>
      </c>
      <c r="B13" s="228"/>
      <c r="C13" s="228"/>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7" t="s">
        <v>530</v>
      </c>
      <c r="B15" s="227"/>
      <c r="C15" s="227"/>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8" t="s">
        <v>8</v>
      </c>
      <c r="B16" s="228"/>
      <c r="C16" s="228"/>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9" t="s">
        <v>9</v>
      </c>
      <c r="B18" s="230"/>
      <c r="C18" s="230"/>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541</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542</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543</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544</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546</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547</v>
      </c>
    </row>
    <row r="41" spans="1:24" ht="63" x14ac:dyDescent="0.25">
      <c r="A41" s="18" t="s">
        <v>47</v>
      </c>
      <c r="B41" s="24" t="s">
        <v>48</v>
      </c>
      <c r="C41" s="17" t="s">
        <v>548</v>
      </c>
    </row>
    <row r="42" spans="1:24" ht="47.25" x14ac:dyDescent="0.25">
      <c r="A42" s="18" t="s">
        <v>49</v>
      </c>
      <c r="B42" s="24" t="s">
        <v>50</v>
      </c>
      <c r="C42" s="17" t="s">
        <v>548</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549</v>
      </c>
    </row>
    <row r="47" spans="1:24" ht="18.75" customHeight="1" x14ac:dyDescent="0.25">
      <c r="A47" s="21"/>
      <c r="B47" s="22"/>
      <c r="C47" s="23"/>
    </row>
    <row r="48" spans="1:24" ht="31.5" x14ac:dyDescent="0.25">
      <c r="A48" s="18" t="s">
        <v>59</v>
      </c>
      <c r="B48" s="24" t="s">
        <v>60</v>
      </c>
      <c r="C48" s="25" t="s">
        <v>563</v>
      </c>
    </row>
    <row r="49" spans="1:3" ht="31.5" x14ac:dyDescent="0.25">
      <c r="A49" s="18" t="s">
        <v>61</v>
      </c>
      <c r="B49" s="24" t="s">
        <v>62</v>
      </c>
      <c r="C49" s="25" t="s">
        <v>564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31" t="str">
        <f>'1. паспорт местоположение'!$A$5</f>
        <v>Год раскрытия информации: 2026 год</v>
      </c>
      <c r="B4" s="231"/>
      <c r="C4" s="231"/>
      <c r="D4" s="231"/>
      <c r="E4" s="231"/>
      <c r="F4" s="231"/>
      <c r="G4" s="231"/>
      <c r="H4" s="231"/>
      <c r="I4" s="231"/>
      <c r="J4" s="231"/>
      <c r="K4" s="231"/>
      <c r="L4" s="231"/>
      <c r="M4" s="231"/>
      <c r="N4" s="231"/>
      <c r="O4" s="231"/>
      <c r="P4" s="231"/>
      <c r="Q4" s="231"/>
      <c r="R4" s="231"/>
      <c r="S4" s="231"/>
      <c r="T4" s="231"/>
      <c r="U4" s="231"/>
      <c r="V4" s="231"/>
      <c r="W4" s="231"/>
      <c r="X4" s="231"/>
      <c r="Y4" s="231"/>
      <c r="Z4" s="231"/>
      <c r="AA4" s="231"/>
      <c r="AB4" s="231"/>
      <c r="AC4" s="231"/>
      <c r="AD4" s="231"/>
      <c r="AE4" s="231"/>
      <c r="AF4" s="231"/>
      <c r="AG4" s="231"/>
      <c r="AH4" s="60"/>
      <c r="AI4" s="60"/>
      <c r="AJ4" s="60"/>
      <c r="AK4" s="60"/>
    </row>
    <row r="5" spans="1:37" ht="10.5" customHeight="1" x14ac:dyDescent="0.3">
      <c r="AK5" s="5"/>
    </row>
    <row r="6" spans="1:37" ht="18.75" x14ac:dyDescent="0.25">
      <c r="A6" s="232" t="s">
        <v>3</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232"/>
      <c r="AB6" s="232"/>
      <c r="AC6" s="232"/>
      <c r="AD6" s="232"/>
      <c r="AE6" s="232"/>
      <c r="AF6" s="232"/>
      <c r="AG6" s="232"/>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3" t="str">
        <f>'1. паспорт местоположение'!A9:C9</f>
        <v>Пермское краевое государственное унитарное предприятие "Краевые электрические сети"</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150"/>
      <c r="AI8" s="150"/>
      <c r="AJ8" s="150"/>
      <c r="AK8" s="150"/>
    </row>
    <row r="9" spans="1:37" ht="18.75" customHeight="1" x14ac:dyDescent="0.25">
      <c r="A9" s="228" t="s">
        <v>5</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3" t="str">
        <f>'1. паспорт местоположение'!$A$12</f>
        <v>O_Ч2_32</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150"/>
      <c r="AI11" s="150"/>
      <c r="AJ11" s="150"/>
      <c r="AK11" s="150"/>
    </row>
    <row r="12" spans="1:37" x14ac:dyDescent="0.25">
      <c r="A12" s="228" t="s">
        <v>7</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7" t="str">
        <f>'1. паспорт местоположение'!$A$15</f>
        <v>Модернизация ТП№63 (замена силового трансформатора ТМ-250 кВА на ТМГ-250 кВА), г. Чернушка, ул. Коммунистическая</v>
      </c>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152"/>
      <c r="AI14" s="152"/>
      <c r="AJ14" s="152"/>
      <c r="AK14" s="152"/>
    </row>
    <row r="15" spans="1:37" ht="15.75" customHeight="1" x14ac:dyDescent="0.25">
      <c r="A15" s="228" t="s">
        <v>8</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11"/>
      <c r="AI15" s="11"/>
      <c r="AJ15" s="11"/>
      <c r="AK15" s="11"/>
    </row>
    <row r="16" spans="1:37" ht="10.5" customHeight="1" x14ac:dyDescent="0.25"/>
    <row r="17" spans="1:37" ht="10.5" customHeight="1" x14ac:dyDescent="0.25"/>
    <row r="18" spans="1:37" x14ac:dyDescent="0.25">
      <c r="A18" s="280" t="s">
        <v>331</v>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7"/>
      <c r="AI18" s="7"/>
      <c r="AJ18" s="7"/>
      <c r="AK18" s="7"/>
    </row>
    <row r="20" spans="1:37" ht="30" customHeight="1" x14ac:dyDescent="0.25">
      <c r="A20" s="248" t="s">
        <v>332</v>
      </c>
      <c r="B20" s="248" t="s">
        <v>333</v>
      </c>
      <c r="C20" s="243" t="s">
        <v>334</v>
      </c>
      <c r="D20" s="243"/>
      <c r="E20" s="242" t="s">
        <v>335</v>
      </c>
      <c r="F20" s="242"/>
      <c r="G20" s="248" t="s">
        <v>336</v>
      </c>
      <c r="H20" s="278">
        <v>2024</v>
      </c>
      <c r="I20" s="279"/>
      <c r="J20" s="279"/>
      <c r="K20" s="279"/>
      <c r="L20" s="278">
        <v>2025</v>
      </c>
      <c r="M20" s="279"/>
      <c r="N20" s="279"/>
      <c r="O20" s="279"/>
      <c r="P20" s="278">
        <v>2026</v>
      </c>
      <c r="Q20" s="279"/>
      <c r="R20" s="279"/>
      <c r="S20" s="279"/>
      <c r="T20" s="278">
        <v>2027</v>
      </c>
      <c r="U20" s="279"/>
      <c r="V20" s="279"/>
      <c r="W20" s="279"/>
      <c r="X20" s="278">
        <v>2028</v>
      </c>
      <c r="Y20" s="279"/>
      <c r="Z20" s="279"/>
      <c r="AA20" s="279"/>
      <c r="AB20" s="278">
        <v>2029</v>
      </c>
      <c r="AC20" s="279"/>
      <c r="AD20" s="279"/>
      <c r="AE20" s="279"/>
      <c r="AF20" s="243" t="s">
        <v>337</v>
      </c>
      <c r="AG20" s="243"/>
      <c r="AH20" s="7"/>
      <c r="AI20" s="7"/>
      <c r="AJ20" s="7"/>
    </row>
    <row r="21" spans="1:37" ht="48" customHeight="1" x14ac:dyDescent="0.25">
      <c r="A21" s="250"/>
      <c r="B21" s="250"/>
      <c r="C21" s="243"/>
      <c r="D21" s="243"/>
      <c r="E21" s="242"/>
      <c r="F21" s="242"/>
      <c r="G21" s="250"/>
      <c r="H21" s="243" t="s">
        <v>271</v>
      </c>
      <c r="I21" s="243"/>
      <c r="J21" s="243" t="s">
        <v>338</v>
      </c>
      <c r="K21" s="243"/>
      <c r="L21" s="243" t="s">
        <v>271</v>
      </c>
      <c r="M21" s="243"/>
      <c r="N21" s="243" t="s">
        <v>339</v>
      </c>
      <c r="O21" s="243"/>
      <c r="P21" s="243" t="s">
        <v>271</v>
      </c>
      <c r="Q21" s="243"/>
      <c r="R21" s="243" t="s">
        <v>339</v>
      </c>
      <c r="S21" s="243"/>
      <c r="T21" s="243" t="s">
        <v>271</v>
      </c>
      <c r="U21" s="243"/>
      <c r="V21" s="243" t="s">
        <v>339</v>
      </c>
      <c r="W21" s="243"/>
      <c r="X21" s="243" t="s">
        <v>271</v>
      </c>
      <c r="Y21" s="243"/>
      <c r="Z21" s="243" t="s">
        <v>339</v>
      </c>
      <c r="AA21" s="243"/>
      <c r="AB21" s="243" t="s">
        <v>271</v>
      </c>
      <c r="AC21" s="243"/>
      <c r="AD21" s="243" t="s">
        <v>339</v>
      </c>
      <c r="AE21" s="243"/>
      <c r="AF21" s="243"/>
      <c r="AG21" s="243"/>
    </row>
    <row r="22" spans="1:37" ht="81" customHeight="1" x14ac:dyDescent="0.25">
      <c r="A22" s="249"/>
      <c r="B22" s="249"/>
      <c r="C22" s="192" t="s">
        <v>271</v>
      </c>
      <c r="D22" s="192" t="s">
        <v>339</v>
      </c>
      <c r="E22" s="192" t="s">
        <v>340</v>
      </c>
      <c r="F22" s="192" t="s">
        <v>341</v>
      </c>
      <c r="G22" s="249"/>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0.62319494322781022</v>
      </c>
      <c r="D24" s="196">
        <v>0</v>
      </c>
      <c r="E24" s="196">
        <v>0</v>
      </c>
      <c r="F24" s="197">
        <v>0</v>
      </c>
      <c r="G24" s="196">
        <v>0</v>
      </c>
      <c r="H24" s="196">
        <v>0</v>
      </c>
      <c r="I24" s="196">
        <v>0</v>
      </c>
      <c r="J24" s="196">
        <v>0</v>
      </c>
      <c r="K24" s="196">
        <v>0</v>
      </c>
      <c r="L24" s="196">
        <v>0.62319494322781022</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0.62319494322781022</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0.62319494322781022</v>
      </c>
      <c r="D27" s="26">
        <v>0</v>
      </c>
      <c r="E27" s="26">
        <v>0</v>
      </c>
      <c r="F27" s="203">
        <v>0</v>
      </c>
      <c r="G27" s="26">
        <v>0</v>
      </c>
      <c r="H27" s="26">
        <v>0</v>
      </c>
      <c r="I27" s="26">
        <v>0</v>
      </c>
      <c r="J27" s="26">
        <v>0</v>
      </c>
      <c r="K27" s="26">
        <v>0</v>
      </c>
      <c r="L27" s="26">
        <v>0.62319494322781022</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0.62319494322781022</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0.5193291193565085</v>
      </c>
      <c r="D30" s="200">
        <v>0</v>
      </c>
      <c r="E30" s="200">
        <v>0</v>
      </c>
      <c r="F30" s="200">
        <v>0</v>
      </c>
      <c r="G30" s="200">
        <v>0</v>
      </c>
      <c r="H30" s="200">
        <v>0</v>
      </c>
      <c r="I30" s="200">
        <v>0</v>
      </c>
      <c r="J30" s="200">
        <v>0</v>
      </c>
      <c r="K30" s="200">
        <v>0</v>
      </c>
      <c r="L30" s="200">
        <v>0.5193291193565085</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0.5193291193565085</v>
      </c>
      <c r="AG30" s="200">
        <v>0</v>
      </c>
    </row>
    <row r="31" spans="1:37" x14ac:dyDescent="0.25">
      <c r="A31" s="201" t="s">
        <v>357</v>
      </c>
      <c r="B31" s="202" t="s">
        <v>358</v>
      </c>
      <c r="C31" s="200">
        <v>5.1932911935650854E-2</v>
      </c>
      <c r="D31" s="200">
        <v>0</v>
      </c>
      <c r="E31" s="26">
        <v>0</v>
      </c>
      <c r="F31" s="26">
        <v>0</v>
      </c>
      <c r="G31" s="200">
        <v>0</v>
      </c>
      <c r="H31" s="26">
        <v>0</v>
      </c>
      <c r="I31" s="26">
        <v>0</v>
      </c>
      <c r="J31" s="200">
        <v>0</v>
      </c>
      <c r="K31" s="26">
        <v>0</v>
      </c>
      <c r="L31" s="26">
        <v>5.1932911935650854E-2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5.1932911935650854E-2</v>
      </c>
      <c r="AG31" s="200">
        <v>0</v>
      </c>
    </row>
    <row r="32" spans="1:37" ht="31.5" x14ac:dyDescent="0.25">
      <c r="A32" s="201" t="s">
        <v>359</v>
      </c>
      <c r="B32" s="202" t="s">
        <v>360</v>
      </c>
      <c r="C32" s="200">
        <v>0.12983227983912712</v>
      </c>
      <c r="D32" s="200">
        <v>0</v>
      </c>
      <c r="E32" s="26">
        <v>0</v>
      </c>
      <c r="F32" s="26">
        <v>0</v>
      </c>
      <c r="G32" s="200">
        <v>0</v>
      </c>
      <c r="H32" s="26">
        <v>0</v>
      </c>
      <c r="I32" s="26">
        <v>0</v>
      </c>
      <c r="J32" s="200">
        <v>0</v>
      </c>
      <c r="K32" s="26">
        <v>0</v>
      </c>
      <c r="L32" s="26">
        <v>0.12983227983912712</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0.12983227983912712</v>
      </c>
      <c r="AG32" s="200">
        <v>0</v>
      </c>
    </row>
    <row r="33" spans="1:33" x14ac:dyDescent="0.25">
      <c r="A33" s="201" t="s">
        <v>361</v>
      </c>
      <c r="B33" s="202" t="s">
        <v>362</v>
      </c>
      <c r="C33" s="200">
        <v>0.31159747161390505</v>
      </c>
      <c r="D33" s="200">
        <v>0</v>
      </c>
      <c r="E33" s="26">
        <v>0</v>
      </c>
      <c r="F33" s="26">
        <v>0</v>
      </c>
      <c r="G33" s="200">
        <v>0</v>
      </c>
      <c r="H33" s="26">
        <v>0</v>
      </c>
      <c r="I33" s="26">
        <v>0</v>
      </c>
      <c r="J33" s="200">
        <v>0</v>
      </c>
      <c r="K33" s="26">
        <v>0</v>
      </c>
      <c r="L33" s="26">
        <v>0.31159747161390505</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0.31159747161390505</v>
      </c>
      <c r="AG33" s="200">
        <v>0</v>
      </c>
    </row>
    <row r="34" spans="1:33" x14ac:dyDescent="0.25">
      <c r="A34" s="201" t="s">
        <v>363</v>
      </c>
      <c r="B34" s="202" t="s">
        <v>364</v>
      </c>
      <c r="C34" s="200">
        <v>2.5966455967825427E-2</v>
      </c>
      <c r="D34" s="200">
        <v>0</v>
      </c>
      <c r="E34" s="26">
        <v>0</v>
      </c>
      <c r="F34" s="26">
        <v>0</v>
      </c>
      <c r="G34" s="200">
        <v>0</v>
      </c>
      <c r="H34" s="26">
        <v>0</v>
      </c>
      <c r="I34" s="26">
        <v>0</v>
      </c>
      <c r="J34" s="200">
        <v>0</v>
      </c>
      <c r="K34" s="26">
        <v>0</v>
      </c>
      <c r="L34" s="26">
        <v>2.5966455967825427E-2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2.5966455967825427E-2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0.25</v>
      </c>
      <c r="D36" s="26">
        <v>0</v>
      </c>
      <c r="E36" s="26">
        <v>0</v>
      </c>
      <c r="F36" s="26">
        <v>0</v>
      </c>
      <c r="G36" s="26">
        <v>0</v>
      </c>
      <c r="H36" s="26">
        <v>0</v>
      </c>
      <c r="I36" s="26">
        <v>0</v>
      </c>
      <c r="J36" s="26">
        <v>0</v>
      </c>
      <c r="K36" s="26">
        <v>0</v>
      </c>
      <c r="L36" s="26">
        <v>0.25</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0.25</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0.25</v>
      </c>
      <c r="D46" s="200">
        <v>0</v>
      </c>
      <c r="E46" s="200">
        <v>0</v>
      </c>
      <c r="F46" s="200">
        <v>0</v>
      </c>
      <c r="G46" s="200">
        <v>0</v>
      </c>
      <c r="H46" s="200">
        <v>0</v>
      </c>
      <c r="I46" s="200">
        <v>0</v>
      </c>
      <c r="J46" s="200">
        <v>0</v>
      </c>
      <c r="K46" s="200">
        <v>0</v>
      </c>
      <c r="L46" s="200">
        <v>0.25</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0.25</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0.5193291193565085</v>
      </c>
      <c r="D55" s="200">
        <v>0</v>
      </c>
      <c r="E55" s="200">
        <v>0</v>
      </c>
      <c r="F55" s="200">
        <v>0</v>
      </c>
      <c r="G55" s="200">
        <v>0</v>
      </c>
      <c r="H55" s="200">
        <v>0</v>
      </c>
      <c r="I55" s="200">
        <v>0</v>
      </c>
      <c r="J55" s="200">
        <v>0</v>
      </c>
      <c r="K55" s="200">
        <v>0</v>
      </c>
      <c r="L55" s="200">
        <v>0.5193291193565085</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0.5193291193565085</v>
      </c>
      <c r="AG55" s="200">
        <v>0</v>
      </c>
    </row>
    <row r="56" spans="1:33" x14ac:dyDescent="0.25">
      <c r="A56" s="146" t="s">
        <v>396</v>
      </c>
      <c r="B56" s="202" t="s">
        <v>397</v>
      </c>
      <c r="C56" s="26">
        <v>0.5193291193565085</v>
      </c>
      <c r="D56" s="26">
        <v>0</v>
      </c>
      <c r="E56" s="26">
        <v>0</v>
      </c>
      <c r="F56" s="26">
        <v>0</v>
      </c>
      <c r="G56" s="26">
        <v>0</v>
      </c>
      <c r="H56" s="26">
        <v>0</v>
      </c>
      <c r="I56" s="26">
        <v>0</v>
      </c>
      <c r="J56" s="26">
        <v>0</v>
      </c>
      <c r="K56" s="26">
        <v>0</v>
      </c>
      <c r="L56" s="26">
        <v>0.5193291193565085</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0.5193291193565085</v>
      </c>
      <c r="AG56" s="200">
        <v>0</v>
      </c>
    </row>
    <row r="57" spans="1:33" x14ac:dyDescent="0.25">
      <c r="A57" s="146" t="s">
        <v>398</v>
      </c>
      <c r="B57" s="202" t="s">
        <v>399</v>
      </c>
      <c r="C57" s="26">
        <v>0.25</v>
      </c>
      <c r="D57" s="26">
        <v>0</v>
      </c>
      <c r="E57" s="26">
        <v>0</v>
      </c>
      <c r="F57" s="26">
        <v>0</v>
      </c>
      <c r="G57" s="26">
        <v>0</v>
      </c>
      <c r="H57" s="26">
        <v>0</v>
      </c>
      <c r="I57" s="26">
        <v>0</v>
      </c>
      <c r="J57" s="26">
        <v>0</v>
      </c>
      <c r="K57" s="26">
        <v>0</v>
      </c>
      <c r="L57" s="26">
        <v>0.25</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0.25</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0.5193291193565085</v>
      </c>
      <c r="D64" s="221">
        <v>0</v>
      </c>
      <c r="E64" s="221">
        <v>0</v>
      </c>
      <c r="F64" s="221">
        <v>0</v>
      </c>
      <c r="G64" s="221">
        <v>0</v>
      </c>
      <c r="H64" s="221">
        <v>0</v>
      </c>
      <c r="I64" s="221">
        <v>0</v>
      </c>
      <c r="J64" s="221">
        <v>0</v>
      </c>
      <c r="K64" s="221">
        <v>0</v>
      </c>
      <c r="L64" s="221">
        <v>0.5193291193565085</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0.5193291193565085</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Q27" sqref="Q27"/>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31" t="str">
        <f>'1. паспорт местоположение'!$A$5</f>
        <v>Год раскрытия информации: 2026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1"/>
      <c r="AR5" s="231"/>
      <c r="AS5" s="231"/>
      <c r="AT5" s="231"/>
      <c r="AU5" s="231"/>
      <c r="AV5" s="231"/>
      <c r="AW5" s="231"/>
      <c r="AX5" s="231"/>
    </row>
    <row r="6" spans="1:50" ht="18.75" x14ac:dyDescent="0.3">
      <c r="AX6" s="5"/>
    </row>
    <row r="7" spans="1:50" ht="18.75" x14ac:dyDescent="0.25">
      <c r="A7" s="232" t="s">
        <v>3</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c r="AP7" s="232"/>
      <c r="AQ7" s="232"/>
      <c r="AR7" s="232"/>
      <c r="AS7" s="232"/>
      <c r="AT7" s="232"/>
      <c r="AU7" s="232"/>
      <c r="AV7" s="232"/>
      <c r="AW7" s="232"/>
      <c r="AX7" s="232"/>
    </row>
    <row r="8" spans="1:50" ht="18.75" x14ac:dyDescent="0.25">
      <c r="A8" s="232"/>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c r="AP8" s="232"/>
      <c r="AQ8" s="232"/>
      <c r="AR8" s="232"/>
      <c r="AS8" s="232"/>
      <c r="AT8" s="232"/>
      <c r="AU8" s="232"/>
      <c r="AV8" s="232"/>
      <c r="AW8" s="232"/>
      <c r="AX8" s="232"/>
    </row>
    <row r="9" spans="1:50" s="153" customFormat="1" ht="15.75" x14ac:dyDescent="0.25">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33"/>
      <c r="AQ9" s="233"/>
      <c r="AR9" s="233"/>
      <c r="AS9" s="233"/>
      <c r="AT9" s="233"/>
      <c r="AU9" s="233"/>
      <c r="AV9" s="233"/>
      <c r="AW9" s="233"/>
      <c r="AX9" s="233"/>
    </row>
    <row r="10" spans="1:50" ht="15.75" x14ac:dyDescent="0.25">
      <c r="A10" s="228" t="s">
        <v>5</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c r="AB10" s="228"/>
      <c r="AC10" s="228"/>
      <c r="AD10" s="228"/>
      <c r="AE10" s="228"/>
      <c r="AF10" s="228"/>
      <c r="AG10" s="228"/>
      <c r="AH10" s="228"/>
      <c r="AI10" s="228"/>
      <c r="AJ10" s="228"/>
      <c r="AK10" s="228"/>
      <c r="AL10" s="228"/>
      <c r="AM10" s="228"/>
      <c r="AN10" s="228"/>
      <c r="AO10" s="228"/>
      <c r="AP10" s="228"/>
      <c r="AQ10" s="228"/>
      <c r="AR10" s="228"/>
      <c r="AS10" s="228"/>
      <c r="AT10" s="228"/>
      <c r="AU10" s="228"/>
      <c r="AV10" s="228"/>
      <c r="AW10" s="228"/>
      <c r="AX10" s="228"/>
    </row>
    <row r="11" spans="1:50" ht="18.75" x14ac:dyDescent="0.25">
      <c r="A11" s="232"/>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c r="AN11" s="232"/>
      <c r="AO11" s="232"/>
      <c r="AP11" s="232"/>
      <c r="AQ11" s="232"/>
      <c r="AR11" s="232"/>
      <c r="AS11" s="232"/>
      <c r="AT11" s="232"/>
      <c r="AU11" s="232"/>
      <c r="AV11" s="232"/>
      <c r="AW11" s="232"/>
      <c r="AX11" s="232"/>
    </row>
    <row r="12" spans="1:50" s="153" customFormat="1" ht="15.75" x14ac:dyDescent="0.25">
      <c r="A12" s="233" t="str">
        <f>'1. паспорт местоположение'!$A$12</f>
        <v>O_Ч2_32</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233"/>
      <c r="AR12" s="233"/>
      <c r="AS12" s="233"/>
      <c r="AT12" s="233"/>
      <c r="AU12" s="233"/>
      <c r="AV12" s="233"/>
      <c r="AW12" s="233"/>
      <c r="AX12" s="233"/>
    </row>
    <row r="13" spans="1:50" ht="15.75" x14ac:dyDescent="0.25">
      <c r="A13" s="228" t="s">
        <v>7</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c r="AR13" s="228"/>
      <c r="AS13" s="228"/>
      <c r="AT13" s="228"/>
      <c r="AU13" s="228"/>
      <c r="AV13" s="228"/>
      <c r="AW13" s="228"/>
      <c r="AX13" s="228"/>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3" t="str">
        <f>'1. паспорт местоположение'!$A$15</f>
        <v>Модернизация ТП№63 (замена силового трансформатора ТМ-250 кВА на ТМГ-250 кВА), г. Чернушка, ул. Коммунистическая</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c r="AP15" s="233"/>
      <c r="AQ15" s="233"/>
      <c r="AR15" s="233"/>
      <c r="AS15" s="233"/>
      <c r="AT15" s="233"/>
      <c r="AU15" s="233"/>
      <c r="AV15" s="233"/>
      <c r="AW15" s="233"/>
      <c r="AX15" s="233"/>
    </row>
    <row r="16" spans="1:50" ht="15.75" x14ac:dyDescent="0.25">
      <c r="A16" s="228" t="s">
        <v>8</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8"/>
      <c r="AK16" s="228"/>
      <c r="AL16" s="228"/>
      <c r="AM16" s="228"/>
      <c r="AN16" s="228"/>
      <c r="AO16" s="228"/>
      <c r="AP16" s="228"/>
      <c r="AQ16" s="228"/>
      <c r="AR16" s="228"/>
      <c r="AS16" s="228"/>
      <c r="AT16" s="228"/>
      <c r="AU16" s="228"/>
      <c r="AV16" s="228"/>
      <c r="AW16" s="228"/>
      <c r="AX16" s="228"/>
    </row>
    <row r="17" spans="1:50"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c r="AC17" s="264"/>
      <c r="AD17" s="264"/>
      <c r="AE17" s="264"/>
      <c r="AF17" s="264"/>
      <c r="AG17" s="264"/>
      <c r="AH17" s="264"/>
      <c r="AI17" s="264"/>
      <c r="AJ17" s="264"/>
      <c r="AK17" s="264"/>
      <c r="AL17" s="264"/>
      <c r="AM17" s="264"/>
      <c r="AN17" s="264"/>
      <c r="AO17" s="264"/>
      <c r="AP17" s="264"/>
      <c r="AQ17" s="264"/>
      <c r="AR17" s="264"/>
      <c r="AS17" s="264"/>
      <c r="AT17" s="264"/>
      <c r="AU17" s="264"/>
      <c r="AV17" s="264"/>
      <c r="AW17" s="264"/>
      <c r="AX17" s="264"/>
    </row>
    <row r="18" spans="1:50" ht="14.25" customHeight="1"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c r="AS18" s="264"/>
      <c r="AT18" s="264"/>
      <c r="AU18" s="264"/>
      <c r="AV18" s="264"/>
      <c r="AW18" s="264"/>
      <c r="AX18" s="264"/>
    </row>
    <row r="19" spans="1:50"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c r="AC19" s="264"/>
      <c r="AD19" s="264"/>
      <c r="AE19" s="264"/>
      <c r="AF19" s="264"/>
      <c r="AG19" s="264"/>
      <c r="AH19" s="264"/>
      <c r="AI19" s="264"/>
      <c r="AJ19" s="264"/>
      <c r="AK19" s="264"/>
      <c r="AL19" s="264"/>
      <c r="AM19" s="264"/>
      <c r="AN19" s="264"/>
      <c r="AO19" s="264"/>
      <c r="AP19" s="264"/>
      <c r="AQ19" s="264"/>
      <c r="AR19" s="264"/>
      <c r="AS19" s="264"/>
      <c r="AT19" s="264"/>
      <c r="AU19" s="264"/>
      <c r="AV19" s="264"/>
      <c r="AW19" s="264"/>
      <c r="AX19" s="264"/>
    </row>
    <row r="20" spans="1:50"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64"/>
      <c r="AQ20" s="264"/>
      <c r="AR20" s="264"/>
      <c r="AS20" s="264"/>
      <c r="AT20" s="264"/>
      <c r="AU20" s="264"/>
      <c r="AV20" s="264"/>
      <c r="AW20" s="264"/>
      <c r="AX20" s="264"/>
    </row>
    <row r="21" spans="1:50" x14ac:dyDescent="0.25">
      <c r="A21" s="293" t="s">
        <v>419</v>
      </c>
      <c r="B21" s="293"/>
      <c r="C21" s="293"/>
      <c r="D21" s="293"/>
      <c r="E21" s="293"/>
      <c r="F21" s="293"/>
      <c r="G21" s="293"/>
      <c r="H21" s="293"/>
      <c r="I21" s="293"/>
      <c r="J21" s="293"/>
      <c r="K21" s="293"/>
      <c r="L21" s="293"/>
      <c r="M21" s="293"/>
      <c r="N21" s="293"/>
      <c r="O21" s="293"/>
      <c r="P21" s="293"/>
      <c r="Q21" s="293"/>
      <c r="R21" s="293"/>
      <c r="S21" s="293"/>
      <c r="T21" s="293"/>
      <c r="U21" s="293"/>
      <c r="V21" s="293"/>
      <c r="W21" s="293"/>
      <c r="X21" s="293"/>
      <c r="Y21" s="293"/>
      <c r="Z21" s="293"/>
      <c r="AA21" s="293"/>
      <c r="AB21" s="293"/>
      <c r="AC21" s="293"/>
      <c r="AD21" s="293"/>
      <c r="AE21" s="293"/>
      <c r="AF21" s="293"/>
      <c r="AG21" s="293"/>
      <c r="AH21" s="293"/>
      <c r="AI21" s="293"/>
      <c r="AJ21" s="293"/>
      <c r="AK21" s="293"/>
      <c r="AL21" s="293"/>
      <c r="AM21" s="293"/>
      <c r="AN21" s="293"/>
      <c r="AO21" s="293"/>
      <c r="AP21" s="293"/>
      <c r="AQ21" s="293"/>
      <c r="AR21" s="293"/>
      <c r="AS21" s="293"/>
      <c r="AT21" s="293"/>
      <c r="AU21" s="293"/>
      <c r="AV21" s="293"/>
      <c r="AW21" s="293"/>
      <c r="AX21" s="293"/>
    </row>
    <row r="22" spans="1:50" ht="58.5" customHeight="1" x14ac:dyDescent="0.25">
      <c r="A22" s="238" t="s">
        <v>420</v>
      </c>
      <c r="B22" s="295" t="s">
        <v>421</v>
      </c>
      <c r="C22" s="238" t="s">
        <v>422</v>
      </c>
      <c r="D22" s="238" t="s">
        <v>423</v>
      </c>
      <c r="E22" s="267" t="s">
        <v>424</v>
      </c>
      <c r="F22" s="268"/>
      <c r="G22" s="268"/>
      <c r="H22" s="268"/>
      <c r="I22" s="268"/>
      <c r="J22" s="268"/>
      <c r="K22" s="268"/>
      <c r="L22" s="268"/>
      <c r="M22" s="268"/>
      <c r="N22" s="269"/>
      <c r="O22" s="238" t="s">
        <v>425</v>
      </c>
      <c r="P22" s="238" t="s">
        <v>426</v>
      </c>
      <c r="Q22" s="238" t="s">
        <v>427</v>
      </c>
      <c r="R22" s="234" t="s">
        <v>428</v>
      </c>
      <c r="S22" s="234" t="s">
        <v>429</v>
      </c>
      <c r="T22" s="234" t="s">
        <v>430</v>
      </c>
      <c r="U22" s="234" t="s">
        <v>431</v>
      </c>
      <c r="V22" s="234"/>
      <c r="W22" s="291" t="s">
        <v>432</v>
      </c>
      <c r="X22" s="291" t="s">
        <v>433</v>
      </c>
      <c r="Y22" s="234" t="s">
        <v>434</v>
      </c>
      <c r="Z22" s="234" t="s">
        <v>435</v>
      </c>
      <c r="AA22" s="234" t="s">
        <v>436</v>
      </c>
      <c r="AB22" s="292" t="s">
        <v>437</v>
      </c>
      <c r="AC22" s="234" t="s">
        <v>438</v>
      </c>
      <c r="AD22" s="234" t="s">
        <v>439</v>
      </c>
      <c r="AE22" s="234" t="s">
        <v>440</v>
      </c>
      <c r="AF22" s="234" t="s">
        <v>441</v>
      </c>
      <c r="AG22" s="234" t="s">
        <v>442</v>
      </c>
      <c r="AH22" s="234" t="s">
        <v>443</v>
      </c>
      <c r="AI22" s="234"/>
      <c r="AJ22" s="234"/>
      <c r="AK22" s="234"/>
      <c r="AL22" s="234"/>
      <c r="AM22" s="234"/>
      <c r="AN22" s="234" t="s">
        <v>444</v>
      </c>
      <c r="AO22" s="234"/>
      <c r="AP22" s="234"/>
      <c r="AQ22" s="234"/>
      <c r="AR22" s="234" t="s">
        <v>445</v>
      </c>
      <c r="AS22" s="234"/>
      <c r="AT22" s="234" t="s">
        <v>446</v>
      </c>
      <c r="AU22" s="234" t="s">
        <v>447</v>
      </c>
      <c r="AV22" s="234" t="s">
        <v>448</v>
      </c>
      <c r="AW22" s="234" t="s">
        <v>449</v>
      </c>
      <c r="AX22" s="285" t="s">
        <v>450</v>
      </c>
    </row>
    <row r="23" spans="1:50" ht="64.5" customHeight="1" x14ac:dyDescent="0.25">
      <c r="A23" s="294"/>
      <c r="B23" s="296"/>
      <c r="C23" s="294"/>
      <c r="D23" s="294"/>
      <c r="E23" s="287" t="s">
        <v>451</v>
      </c>
      <c r="F23" s="281" t="s">
        <v>399</v>
      </c>
      <c r="G23" s="281" t="s">
        <v>401</v>
      </c>
      <c r="H23" s="281" t="s">
        <v>403</v>
      </c>
      <c r="I23" s="289" t="s">
        <v>452</v>
      </c>
      <c r="J23" s="289" t="s">
        <v>453</v>
      </c>
      <c r="K23" s="289" t="s">
        <v>454</v>
      </c>
      <c r="L23" s="281" t="s">
        <v>379</v>
      </c>
      <c r="M23" s="281" t="s">
        <v>381</v>
      </c>
      <c r="N23" s="281" t="s">
        <v>383</v>
      </c>
      <c r="O23" s="294"/>
      <c r="P23" s="294"/>
      <c r="Q23" s="294"/>
      <c r="R23" s="234"/>
      <c r="S23" s="234"/>
      <c r="T23" s="234"/>
      <c r="U23" s="283" t="s">
        <v>271</v>
      </c>
      <c r="V23" s="283" t="s">
        <v>455</v>
      </c>
      <c r="W23" s="291"/>
      <c r="X23" s="291"/>
      <c r="Y23" s="234"/>
      <c r="Z23" s="234"/>
      <c r="AA23" s="234"/>
      <c r="AB23" s="234"/>
      <c r="AC23" s="234"/>
      <c r="AD23" s="234"/>
      <c r="AE23" s="234"/>
      <c r="AF23" s="234"/>
      <c r="AG23" s="234"/>
      <c r="AH23" s="234" t="s">
        <v>456</v>
      </c>
      <c r="AI23" s="234"/>
      <c r="AJ23" s="234" t="s">
        <v>457</v>
      </c>
      <c r="AK23" s="234"/>
      <c r="AL23" s="238" t="s">
        <v>458</v>
      </c>
      <c r="AM23" s="238" t="s">
        <v>459</v>
      </c>
      <c r="AN23" s="238" t="s">
        <v>460</v>
      </c>
      <c r="AO23" s="238" t="s">
        <v>461</v>
      </c>
      <c r="AP23" s="238" t="s">
        <v>462</v>
      </c>
      <c r="AQ23" s="238" t="s">
        <v>463</v>
      </c>
      <c r="AR23" s="238" t="s">
        <v>464</v>
      </c>
      <c r="AS23" s="248" t="s">
        <v>455</v>
      </c>
      <c r="AT23" s="234"/>
      <c r="AU23" s="234"/>
      <c r="AV23" s="234"/>
      <c r="AW23" s="234"/>
      <c r="AX23" s="286"/>
    </row>
    <row r="24" spans="1:50" ht="96.75" customHeight="1" x14ac:dyDescent="0.25">
      <c r="A24" s="239"/>
      <c r="B24" s="297"/>
      <c r="C24" s="239"/>
      <c r="D24" s="239"/>
      <c r="E24" s="288"/>
      <c r="F24" s="282"/>
      <c r="G24" s="282"/>
      <c r="H24" s="282"/>
      <c r="I24" s="290"/>
      <c r="J24" s="290"/>
      <c r="K24" s="290"/>
      <c r="L24" s="282"/>
      <c r="M24" s="282"/>
      <c r="N24" s="282"/>
      <c r="O24" s="239"/>
      <c r="P24" s="239"/>
      <c r="Q24" s="239"/>
      <c r="R24" s="234"/>
      <c r="S24" s="234"/>
      <c r="T24" s="234"/>
      <c r="U24" s="284"/>
      <c r="V24" s="284"/>
      <c r="W24" s="291"/>
      <c r="X24" s="291"/>
      <c r="Y24" s="234"/>
      <c r="Z24" s="234"/>
      <c r="AA24" s="234"/>
      <c r="AB24" s="234"/>
      <c r="AC24" s="234"/>
      <c r="AD24" s="234"/>
      <c r="AE24" s="234"/>
      <c r="AF24" s="234"/>
      <c r="AG24" s="234"/>
      <c r="AH24" s="27" t="s">
        <v>465</v>
      </c>
      <c r="AI24" s="27" t="s">
        <v>466</v>
      </c>
      <c r="AJ24" s="61" t="s">
        <v>271</v>
      </c>
      <c r="AK24" s="61" t="s">
        <v>455</v>
      </c>
      <c r="AL24" s="239"/>
      <c r="AM24" s="239"/>
      <c r="AN24" s="239"/>
      <c r="AO24" s="239"/>
      <c r="AP24" s="239"/>
      <c r="AQ24" s="239"/>
      <c r="AR24" s="239"/>
      <c r="AS24" s="249"/>
      <c r="AT24" s="234"/>
      <c r="AU24" s="234"/>
      <c r="AV24" s="234"/>
      <c r="AW24" s="234"/>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528</v>
      </c>
      <c r="C26" s="157" t="s">
        <v>529</v>
      </c>
      <c r="D26" s="157">
        <v>2025</v>
      </c>
      <c r="E26" s="157" t="s">
        <v>83</v>
      </c>
      <c r="F26" s="157" t="s">
        <v>83</v>
      </c>
      <c r="G26" s="157">
        <v>0.25</v>
      </c>
      <c r="H26" s="157" t="s">
        <v>83</v>
      </c>
      <c r="I26" s="157">
        <v>0</v>
      </c>
      <c r="J26" s="157" t="s">
        <v>83</v>
      </c>
      <c r="K26" s="157" t="s">
        <v>83</v>
      </c>
      <c r="L26" s="157">
        <v>0</v>
      </c>
      <c r="M26" s="157" t="s">
        <v>83</v>
      </c>
      <c r="N26" s="157">
        <v>0</v>
      </c>
      <c r="O26" s="157" t="s">
        <v>554</v>
      </c>
      <c r="P26" s="157" t="s">
        <v>554</v>
      </c>
      <c r="Q26" s="157" t="s">
        <v>528</v>
      </c>
      <c r="R26" s="157">
        <v>520</v>
      </c>
      <c r="S26" s="157" t="s">
        <v>555</v>
      </c>
      <c r="T26" s="157">
        <v>511.3</v>
      </c>
      <c r="U26" s="157" t="s">
        <v>556</v>
      </c>
      <c r="V26" s="157" t="s">
        <v>556</v>
      </c>
      <c r="W26" s="157">
        <v>19</v>
      </c>
      <c r="X26" s="157">
        <v>2</v>
      </c>
      <c r="Y26" s="157" t="s">
        <v>557</v>
      </c>
      <c r="Z26" s="157" t="s">
        <v>558</v>
      </c>
      <c r="AA26" s="157" t="s">
        <v>83</v>
      </c>
      <c r="AB26" s="157" t="s">
        <v>83</v>
      </c>
      <c r="AC26" s="157" t="s">
        <v>83</v>
      </c>
      <c r="AD26" s="157">
        <v>371.14</v>
      </c>
      <c r="AE26" s="157" t="s">
        <v>559</v>
      </c>
      <c r="AF26" s="157">
        <v>445.37</v>
      </c>
      <c r="AG26" s="157">
        <v>445.37</v>
      </c>
      <c r="AH26" s="157" t="s">
        <v>560</v>
      </c>
      <c r="AI26" s="157" t="s">
        <v>561</v>
      </c>
      <c r="AJ26" s="157">
        <v>45681</v>
      </c>
      <c r="AK26" s="157">
        <v>45681</v>
      </c>
      <c r="AL26" s="157" t="s">
        <v>83</v>
      </c>
      <c r="AM26" s="157">
        <v>45693</v>
      </c>
      <c r="AN26" s="157" t="s">
        <v>83</v>
      </c>
      <c r="AO26" s="157" t="s">
        <v>83</v>
      </c>
      <c r="AP26" s="157" t="s">
        <v>83</v>
      </c>
      <c r="AQ26" s="158" t="s">
        <v>83</v>
      </c>
      <c r="AR26" s="157">
        <v>45704</v>
      </c>
      <c r="AS26" s="157">
        <v>45704</v>
      </c>
      <c r="AT26" s="157">
        <v>45704</v>
      </c>
      <c r="AU26" s="157">
        <v>45704</v>
      </c>
      <c r="AV26" s="157">
        <v>45726</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300" t="str">
        <f>'1. паспорт местоположение'!$A$5</f>
        <v>Год раскрытия информации: 2026 год</v>
      </c>
      <c r="B5" s="300"/>
      <c r="C5" s="160"/>
      <c r="D5" s="160"/>
      <c r="E5" s="160"/>
      <c r="F5" s="160"/>
      <c r="G5" s="160"/>
      <c r="H5" s="160"/>
    </row>
    <row r="6" spans="1:8" ht="18.75" x14ac:dyDescent="0.3">
      <c r="A6" s="161"/>
      <c r="B6" s="161"/>
      <c r="C6" s="161"/>
      <c r="D6" s="161"/>
      <c r="E6" s="161"/>
      <c r="F6" s="161"/>
      <c r="G6" s="161"/>
      <c r="H6" s="161"/>
    </row>
    <row r="7" spans="1:8" ht="18.75" x14ac:dyDescent="0.25">
      <c r="A7" s="232" t="s">
        <v>3</v>
      </c>
      <c r="B7" s="232"/>
      <c r="C7" s="162"/>
      <c r="D7" s="8"/>
      <c r="E7" s="8"/>
      <c r="F7" s="8"/>
      <c r="G7" s="8"/>
      <c r="H7" s="8"/>
    </row>
    <row r="8" spans="1:8" ht="18.75" x14ac:dyDescent="0.25">
      <c r="A8" s="8"/>
      <c r="B8" s="8"/>
      <c r="C8" s="162"/>
      <c r="D8" s="8"/>
      <c r="E8" s="8"/>
      <c r="F8" s="8"/>
      <c r="G8" s="8"/>
      <c r="H8" s="8"/>
    </row>
    <row r="9" spans="1:8" x14ac:dyDescent="0.25">
      <c r="A9" s="233" t="str">
        <f>'1. паспорт местоположение'!A9:C9</f>
        <v>Пермское краевое государственное унитарное предприятие "Краевые электрические сети"</v>
      </c>
      <c r="B9" s="233"/>
      <c r="C9" s="163"/>
      <c r="D9" s="10"/>
      <c r="E9" s="10"/>
      <c r="F9" s="10"/>
      <c r="G9" s="10"/>
      <c r="H9" s="10"/>
    </row>
    <row r="10" spans="1:8" x14ac:dyDescent="0.25">
      <c r="A10" s="228" t="s">
        <v>5</v>
      </c>
      <c r="B10" s="228"/>
      <c r="C10" s="37"/>
      <c r="D10" s="11"/>
      <c r="E10" s="11"/>
      <c r="F10" s="11"/>
      <c r="G10" s="11"/>
      <c r="H10" s="11"/>
    </row>
    <row r="11" spans="1:8" ht="18.75" x14ac:dyDescent="0.25">
      <c r="A11" s="8"/>
      <c r="B11" s="8"/>
      <c r="C11" s="162"/>
      <c r="D11" s="8"/>
      <c r="E11" s="8"/>
      <c r="F11" s="8"/>
      <c r="G11" s="8"/>
      <c r="H11" s="8"/>
    </row>
    <row r="12" spans="1:8" s="134" customFormat="1" x14ac:dyDescent="0.25">
      <c r="A12" s="233" t="str">
        <f>'1. паспорт местоположение'!$A$12</f>
        <v>O_Ч2_32</v>
      </c>
      <c r="B12" s="233"/>
      <c r="C12" s="164"/>
      <c r="D12" s="150"/>
      <c r="E12" s="150"/>
      <c r="F12" s="150"/>
      <c r="G12" s="150"/>
      <c r="H12" s="150"/>
    </row>
    <row r="13" spans="1:8" x14ac:dyDescent="0.25">
      <c r="A13" s="228" t="s">
        <v>7</v>
      </c>
      <c r="B13" s="228"/>
      <c r="C13" s="37"/>
      <c r="D13" s="11"/>
      <c r="E13" s="11"/>
      <c r="F13" s="11"/>
      <c r="G13" s="11"/>
      <c r="H13" s="11"/>
    </row>
    <row r="14" spans="1:8" ht="18.75" x14ac:dyDescent="0.25">
      <c r="A14" s="52"/>
      <c r="B14" s="52"/>
      <c r="C14" s="165"/>
      <c r="D14" s="52"/>
      <c r="E14" s="52"/>
      <c r="F14" s="52"/>
      <c r="G14" s="52"/>
      <c r="H14" s="52"/>
    </row>
    <row r="15" spans="1:8" s="134" customFormat="1" x14ac:dyDescent="0.25">
      <c r="A15" s="227" t="str">
        <f>'1. паспорт местоположение'!$A$15</f>
        <v>Модернизация ТП№63 (замена силового трансформатора ТМ-250 кВА на ТМГ-250 кВА), г. Чернушка, ул. Коммунистическая</v>
      </c>
      <c r="B15" s="227"/>
      <c r="C15" s="164"/>
      <c r="D15" s="150"/>
      <c r="E15" s="150"/>
      <c r="F15" s="150"/>
      <c r="G15" s="150"/>
      <c r="H15" s="150"/>
    </row>
    <row r="16" spans="1:8" x14ac:dyDescent="0.25">
      <c r="A16" s="228" t="s">
        <v>8</v>
      </c>
      <c r="B16" s="228"/>
      <c r="C16" s="37"/>
      <c r="D16" s="11"/>
      <c r="E16" s="11"/>
      <c r="F16" s="11"/>
      <c r="G16" s="11"/>
      <c r="H16" s="11"/>
    </row>
    <row r="17" spans="1:2" s="134" customFormat="1" x14ac:dyDescent="0.25">
      <c r="A17" s="159"/>
      <c r="B17" s="166"/>
    </row>
    <row r="18" spans="1:2" s="134" customFormat="1" ht="33.75" customHeight="1" x14ac:dyDescent="0.25">
      <c r="A18" s="298" t="s">
        <v>467</v>
      </c>
      <c r="B18" s="299"/>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tr">
        <f>'1. паспорт местоположение'!$A$15</f>
        <v>Модернизация ТП№63 (замена силового трансформатора ТМ-250 кВА на ТМГ-250 кВА), г. Чернушка, ул. Коммунистическая</v>
      </c>
    </row>
    <row r="22" spans="1:2" s="134" customFormat="1" ht="16.5" thickBot="1" x14ac:dyDescent="0.3">
      <c r="A22" s="167" t="s">
        <v>469</v>
      </c>
      <c r="B22" s="168" t="s">
        <v>531</v>
      </c>
    </row>
    <row r="23" spans="1:2" s="134" customFormat="1" ht="16.5" thickBot="1" x14ac:dyDescent="0.3">
      <c r="A23" s="167" t="s">
        <v>470</v>
      </c>
      <c r="B23" s="168" t="s">
        <v>529</v>
      </c>
    </row>
    <row r="24" spans="1:2" s="134" customFormat="1" ht="16.5" thickBot="1" x14ac:dyDescent="0.3">
      <c r="A24" s="167" t="s">
        <v>471</v>
      </c>
      <c r="B24" s="168" t="s">
        <v>532</v>
      </c>
    </row>
    <row r="25" spans="1:2" s="134" customFormat="1" ht="16.5" thickBot="1" x14ac:dyDescent="0.3">
      <c r="A25" s="169" t="s">
        <v>472</v>
      </c>
      <c r="B25" s="168">
        <v>2025</v>
      </c>
    </row>
    <row r="26" spans="1:2" s="134" customFormat="1" ht="16.5" thickBot="1" x14ac:dyDescent="0.3">
      <c r="A26" s="170" t="s">
        <v>473</v>
      </c>
      <c r="B26" s="168" t="s">
        <v>533</v>
      </c>
    </row>
    <row r="27" spans="1:2" s="134" customFormat="1" ht="29.25" thickBot="1" x14ac:dyDescent="0.3">
      <c r="A27" s="171" t="s">
        <v>474</v>
      </c>
      <c r="B27" s="172">
        <v>0.62319494322781022</v>
      </c>
    </row>
    <row r="28" spans="1:2" s="134" customFormat="1" ht="16.5" thickBot="1" x14ac:dyDescent="0.3">
      <c r="A28" s="173" t="s">
        <v>475</v>
      </c>
      <c r="B28" s="172" t="s">
        <v>534</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535</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536</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536</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537</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537</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528</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538</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539</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540</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31" t="str">
        <f>'1. паспорт местоположение'!$A$5</f>
        <v>Год раскрытия информации: 2026 год</v>
      </c>
      <c r="B4" s="231"/>
      <c r="C4" s="231"/>
      <c r="D4" s="231"/>
      <c r="E4" s="231"/>
      <c r="F4" s="231"/>
      <c r="G4" s="231"/>
      <c r="H4" s="231"/>
      <c r="I4" s="231"/>
      <c r="J4" s="231"/>
      <c r="K4" s="231"/>
      <c r="L4" s="231"/>
      <c r="M4" s="231"/>
      <c r="N4" s="231"/>
      <c r="O4" s="231"/>
      <c r="P4" s="231"/>
      <c r="Q4" s="231"/>
      <c r="R4" s="231"/>
      <c r="S4" s="231"/>
    </row>
    <row r="5" spans="1:19" s="2" customFormat="1" ht="15.75" x14ac:dyDescent="0.2">
      <c r="A5" s="6"/>
    </row>
    <row r="6" spans="1:19" s="2" customFormat="1" ht="18.75" x14ac:dyDescent="0.2">
      <c r="A6" s="232" t="s">
        <v>3</v>
      </c>
      <c r="B6" s="232"/>
      <c r="C6" s="232"/>
      <c r="D6" s="232"/>
      <c r="E6" s="232"/>
      <c r="F6" s="232"/>
      <c r="G6" s="232"/>
      <c r="H6" s="232"/>
      <c r="I6" s="232"/>
      <c r="J6" s="232"/>
      <c r="K6" s="232"/>
      <c r="L6" s="232"/>
      <c r="M6" s="232"/>
      <c r="N6" s="232"/>
      <c r="O6" s="232"/>
      <c r="P6" s="232"/>
      <c r="Q6" s="232"/>
      <c r="R6" s="232"/>
      <c r="S6" s="232"/>
    </row>
    <row r="7" spans="1:19" s="2" customFormat="1" ht="18.75" x14ac:dyDescent="0.2">
      <c r="A7" s="232"/>
      <c r="B7" s="232"/>
      <c r="C7" s="232"/>
      <c r="D7" s="232"/>
      <c r="E7" s="232"/>
      <c r="F7" s="232"/>
      <c r="G7" s="232"/>
      <c r="H7" s="232"/>
      <c r="I7" s="232"/>
      <c r="J7" s="232"/>
      <c r="K7" s="232"/>
      <c r="L7" s="232"/>
      <c r="M7" s="232"/>
      <c r="N7" s="232"/>
      <c r="O7" s="232"/>
      <c r="P7" s="232"/>
      <c r="Q7" s="232"/>
      <c r="R7" s="232"/>
      <c r="S7" s="232"/>
    </row>
    <row r="8" spans="1:19" s="2" customFormat="1" ht="15.75" x14ac:dyDescent="0.2">
      <c r="A8" s="233" t="str">
        <f>'1. паспорт местоположение'!A9:C9</f>
        <v>Пермское краевое государственное унитарное предприятие "Краевые электрические сети"</v>
      </c>
      <c r="B8" s="233"/>
      <c r="C8" s="233"/>
      <c r="D8" s="233"/>
      <c r="E8" s="233"/>
      <c r="F8" s="233"/>
      <c r="G8" s="233"/>
      <c r="H8" s="233"/>
      <c r="I8" s="233"/>
      <c r="J8" s="233"/>
      <c r="K8" s="233"/>
      <c r="L8" s="233"/>
      <c r="M8" s="233"/>
      <c r="N8" s="233"/>
      <c r="O8" s="233"/>
      <c r="P8" s="233"/>
      <c r="Q8" s="233"/>
      <c r="R8" s="233"/>
      <c r="S8" s="233"/>
    </row>
    <row r="9" spans="1:19" s="2" customFormat="1" ht="15.75" x14ac:dyDescent="0.2">
      <c r="A9" s="228" t="s">
        <v>5</v>
      </c>
      <c r="B9" s="228"/>
      <c r="C9" s="228"/>
      <c r="D9" s="228"/>
      <c r="E9" s="228"/>
      <c r="F9" s="228"/>
      <c r="G9" s="228"/>
      <c r="H9" s="228"/>
      <c r="I9" s="228"/>
      <c r="J9" s="228"/>
      <c r="K9" s="228"/>
      <c r="L9" s="228"/>
      <c r="M9" s="228"/>
      <c r="N9" s="228"/>
      <c r="O9" s="228"/>
      <c r="P9" s="228"/>
      <c r="Q9" s="228"/>
      <c r="R9" s="228"/>
      <c r="S9" s="228"/>
    </row>
    <row r="10" spans="1:19" s="2" customFormat="1" ht="18.75" x14ac:dyDescent="0.2">
      <c r="A10" s="232"/>
      <c r="B10" s="232"/>
      <c r="C10" s="232"/>
      <c r="D10" s="232"/>
      <c r="E10" s="232"/>
      <c r="F10" s="232"/>
      <c r="G10" s="232"/>
      <c r="H10" s="232"/>
      <c r="I10" s="232"/>
      <c r="J10" s="232"/>
      <c r="K10" s="232"/>
      <c r="L10" s="232"/>
      <c r="M10" s="232"/>
      <c r="N10" s="232"/>
      <c r="O10" s="232"/>
      <c r="P10" s="232"/>
      <c r="Q10" s="232"/>
      <c r="R10" s="232"/>
      <c r="S10" s="232"/>
    </row>
    <row r="11" spans="1:19" s="2" customFormat="1" ht="15.75" x14ac:dyDescent="0.2">
      <c r="A11" s="233" t="str">
        <f>'1. паспорт местоположение'!$A$12</f>
        <v>O_Ч2_32</v>
      </c>
      <c r="B11" s="233"/>
      <c r="C11" s="233"/>
      <c r="D11" s="233"/>
      <c r="E11" s="233"/>
      <c r="F11" s="233"/>
      <c r="G11" s="233"/>
      <c r="H11" s="233"/>
      <c r="I11" s="233"/>
      <c r="J11" s="233"/>
      <c r="K11" s="233"/>
      <c r="L11" s="233"/>
      <c r="M11" s="233"/>
      <c r="N11" s="233"/>
      <c r="O11" s="233"/>
      <c r="P11" s="233"/>
      <c r="Q11" s="233"/>
      <c r="R11" s="233"/>
      <c r="S11" s="233"/>
    </row>
    <row r="12" spans="1:19" s="2" customFormat="1" ht="15.75" x14ac:dyDescent="0.2">
      <c r="A12" s="228" t="s">
        <v>7</v>
      </c>
      <c r="B12" s="228"/>
      <c r="C12" s="228"/>
      <c r="D12" s="228"/>
      <c r="E12" s="228"/>
      <c r="F12" s="228"/>
      <c r="G12" s="228"/>
      <c r="H12" s="228"/>
      <c r="I12" s="228"/>
      <c r="J12" s="228"/>
      <c r="K12" s="228"/>
      <c r="L12" s="228"/>
      <c r="M12" s="228"/>
      <c r="N12" s="228"/>
      <c r="O12" s="228"/>
      <c r="P12" s="228"/>
      <c r="Q12" s="228"/>
      <c r="R12" s="228"/>
      <c r="S12" s="228"/>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3" t="str">
        <f>'1. паспорт местоположение'!$A$15</f>
        <v>Модернизация ТП№63 (замена силового трансформатора ТМ-250 кВА на ТМГ-250 кВА), г. Чернушка, ул. Коммунистическая</v>
      </c>
      <c r="B14" s="233"/>
      <c r="C14" s="233"/>
      <c r="D14" s="233"/>
      <c r="E14" s="233"/>
      <c r="F14" s="233"/>
      <c r="G14" s="233"/>
      <c r="H14" s="233"/>
      <c r="I14" s="233"/>
      <c r="J14" s="233"/>
      <c r="K14" s="233"/>
      <c r="L14" s="233"/>
      <c r="M14" s="233"/>
      <c r="N14" s="233"/>
      <c r="O14" s="233"/>
      <c r="P14" s="233"/>
      <c r="Q14" s="233"/>
      <c r="R14" s="233"/>
      <c r="S14" s="233"/>
    </row>
    <row r="15" spans="1:19" s="13" customFormat="1" ht="15" customHeight="1" x14ac:dyDescent="0.2">
      <c r="A15" s="228" t="s">
        <v>8</v>
      </c>
      <c r="B15" s="228"/>
      <c r="C15" s="228"/>
      <c r="D15" s="228"/>
      <c r="E15" s="228"/>
      <c r="F15" s="228"/>
      <c r="G15" s="228"/>
      <c r="H15" s="228"/>
      <c r="I15" s="228"/>
      <c r="J15" s="228"/>
      <c r="K15" s="228"/>
      <c r="L15" s="228"/>
      <c r="M15" s="228"/>
      <c r="N15" s="228"/>
      <c r="O15" s="228"/>
      <c r="P15" s="228"/>
      <c r="Q15" s="228"/>
      <c r="R15" s="228"/>
      <c r="S15" s="228"/>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9" t="s">
        <v>63</v>
      </c>
      <c r="B17" s="229"/>
      <c r="C17" s="229"/>
      <c r="D17" s="229"/>
      <c r="E17" s="229"/>
      <c r="F17" s="229"/>
      <c r="G17" s="229"/>
      <c r="H17" s="229"/>
      <c r="I17" s="229"/>
      <c r="J17" s="229"/>
      <c r="K17" s="229"/>
      <c r="L17" s="229"/>
      <c r="M17" s="229"/>
      <c r="N17" s="229"/>
      <c r="O17" s="229"/>
      <c r="P17" s="229"/>
      <c r="Q17" s="229"/>
      <c r="R17" s="229"/>
      <c r="S17" s="229"/>
    </row>
    <row r="18" spans="1:19" s="13" customFormat="1" ht="15" customHeight="1" x14ac:dyDescent="0.2">
      <c r="A18" s="237"/>
      <c r="B18" s="237"/>
      <c r="C18" s="237"/>
      <c r="D18" s="237"/>
      <c r="E18" s="237"/>
      <c r="F18" s="237"/>
      <c r="G18" s="237"/>
      <c r="H18" s="237"/>
      <c r="I18" s="237"/>
      <c r="J18" s="237"/>
      <c r="K18" s="237"/>
      <c r="L18" s="237"/>
      <c r="M18" s="237"/>
      <c r="N18" s="237"/>
      <c r="O18" s="237"/>
      <c r="P18" s="237"/>
      <c r="Q18" s="237"/>
      <c r="R18" s="237"/>
      <c r="S18" s="237"/>
    </row>
    <row r="19" spans="1:19" s="13" customFormat="1" ht="54" customHeight="1" x14ac:dyDescent="0.2">
      <c r="A19" s="234" t="s">
        <v>10</v>
      </c>
      <c r="B19" s="234" t="s">
        <v>64</v>
      </c>
      <c r="C19" s="238" t="s">
        <v>65</v>
      </c>
      <c r="D19" s="234" t="s">
        <v>66</v>
      </c>
      <c r="E19" s="234" t="s">
        <v>67</v>
      </c>
      <c r="F19" s="234" t="s">
        <v>68</v>
      </c>
      <c r="G19" s="234" t="s">
        <v>69</v>
      </c>
      <c r="H19" s="234" t="s">
        <v>70</v>
      </c>
      <c r="I19" s="234" t="s">
        <v>71</v>
      </c>
      <c r="J19" s="234" t="s">
        <v>72</v>
      </c>
      <c r="K19" s="234" t="s">
        <v>73</v>
      </c>
      <c r="L19" s="234" t="s">
        <v>74</v>
      </c>
      <c r="M19" s="234" t="s">
        <v>75</v>
      </c>
      <c r="N19" s="234" t="s">
        <v>76</v>
      </c>
      <c r="O19" s="234" t="s">
        <v>77</v>
      </c>
      <c r="P19" s="234" t="s">
        <v>78</v>
      </c>
      <c r="Q19" s="234" t="s">
        <v>79</v>
      </c>
      <c r="R19" s="234"/>
      <c r="S19" s="235" t="s">
        <v>80</v>
      </c>
    </row>
    <row r="20" spans="1:19" s="13" customFormat="1" ht="180.75" customHeight="1" x14ac:dyDescent="0.2">
      <c r="A20" s="234"/>
      <c r="B20" s="234"/>
      <c r="C20" s="239"/>
      <c r="D20" s="234"/>
      <c r="E20" s="234"/>
      <c r="F20" s="234"/>
      <c r="G20" s="234"/>
      <c r="H20" s="234"/>
      <c r="I20" s="234"/>
      <c r="J20" s="234"/>
      <c r="K20" s="234"/>
      <c r="L20" s="234"/>
      <c r="M20" s="234"/>
      <c r="N20" s="234"/>
      <c r="O20" s="234"/>
      <c r="P20" s="234"/>
      <c r="Q20" s="27" t="s">
        <v>81</v>
      </c>
      <c r="R20" s="28" t="s">
        <v>82</v>
      </c>
      <c r="S20" s="235"/>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31" t="str">
        <f>'1. паспорт местоположение'!$A$5</f>
        <v>Год раскрытия информации: 2026 год</v>
      </c>
      <c r="B6" s="231"/>
      <c r="C6" s="231"/>
      <c r="D6" s="231"/>
      <c r="E6" s="231"/>
      <c r="F6" s="231"/>
      <c r="G6" s="231"/>
      <c r="H6" s="231"/>
      <c r="I6" s="231"/>
      <c r="J6" s="231"/>
      <c r="K6" s="231"/>
      <c r="L6" s="231"/>
      <c r="M6" s="231"/>
      <c r="N6" s="231"/>
      <c r="O6" s="231"/>
      <c r="P6" s="231"/>
      <c r="Q6" s="231"/>
      <c r="R6" s="231"/>
      <c r="S6" s="231"/>
      <c r="T6" s="231"/>
    </row>
    <row r="7" spans="1:20" s="2" customFormat="1" x14ac:dyDescent="0.2">
      <c r="A7" s="6"/>
    </row>
    <row r="8" spans="1:20" s="2" customFormat="1" ht="18.75" x14ac:dyDescent="0.2">
      <c r="A8" s="232" t="s">
        <v>3</v>
      </c>
      <c r="B8" s="232"/>
      <c r="C8" s="232"/>
      <c r="D8" s="232"/>
      <c r="E8" s="232"/>
      <c r="F8" s="232"/>
      <c r="G8" s="232"/>
      <c r="H8" s="232"/>
      <c r="I8" s="232"/>
      <c r="J8" s="232"/>
      <c r="K8" s="232"/>
      <c r="L8" s="232"/>
      <c r="M8" s="232"/>
      <c r="N8" s="232"/>
      <c r="O8" s="232"/>
      <c r="P8" s="232"/>
      <c r="Q8" s="232"/>
      <c r="R8" s="232"/>
      <c r="S8" s="232"/>
      <c r="T8" s="232"/>
    </row>
    <row r="9" spans="1:20" s="2" customFormat="1" ht="18.75" x14ac:dyDescent="0.2">
      <c r="A9" s="232"/>
      <c r="B9" s="232"/>
      <c r="C9" s="232"/>
      <c r="D9" s="232"/>
      <c r="E9" s="232"/>
      <c r="F9" s="232"/>
      <c r="G9" s="232"/>
      <c r="H9" s="232"/>
      <c r="I9" s="232"/>
      <c r="J9" s="232"/>
      <c r="K9" s="232"/>
      <c r="L9" s="232"/>
      <c r="M9" s="232"/>
      <c r="N9" s="232"/>
      <c r="O9" s="232"/>
      <c r="P9" s="232"/>
      <c r="Q9" s="232"/>
      <c r="R9" s="232"/>
      <c r="S9" s="232"/>
      <c r="T9" s="232"/>
    </row>
    <row r="10" spans="1:20" s="2" customFormat="1" ht="18.75" customHeight="1" x14ac:dyDescent="0.2">
      <c r="A10" s="233" t="str">
        <f>'1. паспорт местоположение'!A9:C9</f>
        <v>Пермское краевое государственное унитарное предприятие "Краевые электрические сети"</v>
      </c>
      <c r="B10" s="233"/>
      <c r="C10" s="233"/>
      <c r="D10" s="233"/>
      <c r="E10" s="233"/>
      <c r="F10" s="233"/>
      <c r="G10" s="233"/>
      <c r="H10" s="233"/>
      <c r="I10" s="233"/>
      <c r="J10" s="233"/>
      <c r="K10" s="233"/>
      <c r="L10" s="233"/>
      <c r="M10" s="233"/>
      <c r="N10" s="233"/>
      <c r="O10" s="233"/>
      <c r="P10" s="233"/>
      <c r="Q10" s="233"/>
      <c r="R10" s="233"/>
      <c r="S10" s="233"/>
      <c r="T10" s="233"/>
    </row>
    <row r="11" spans="1:20" s="2" customFormat="1" ht="18.75" customHeight="1" x14ac:dyDescent="0.2">
      <c r="A11" s="228" t="s">
        <v>5</v>
      </c>
      <c r="B11" s="228"/>
      <c r="C11" s="228"/>
      <c r="D11" s="228"/>
      <c r="E11" s="228"/>
      <c r="F11" s="228"/>
      <c r="G11" s="228"/>
      <c r="H11" s="228"/>
      <c r="I11" s="228"/>
      <c r="J11" s="228"/>
      <c r="K11" s="228"/>
      <c r="L11" s="228"/>
      <c r="M11" s="228"/>
      <c r="N11" s="228"/>
      <c r="O11" s="228"/>
      <c r="P11" s="228"/>
      <c r="Q11" s="228"/>
      <c r="R11" s="228"/>
      <c r="S11" s="228"/>
      <c r="T11" s="228"/>
    </row>
    <row r="12" spans="1:20" s="2" customFormat="1" ht="18.75" x14ac:dyDescent="0.2">
      <c r="A12" s="232"/>
      <c r="B12" s="232"/>
      <c r="C12" s="232"/>
      <c r="D12" s="232"/>
      <c r="E12" s="232"/>
      <c r="F12" s="232"/>
      <c r="G12" s="232"/>
      <c r="H12" s="232"/>
      <c r="I12" s="232"/>
      <c r="J12" s="232"/>
      <c r="K12" s="232"/>
      <c r="L12" s="232"/>
      <c r="M12" s="232"/>
      <c r="N12" s="232"/>
      <c r="O12" s="232"/>
      <c r="P12" s="232"/>
      <c r="Q12" s="232"/>
      <c r="R12" s="232"/>
      <c r="S12" s="232"/>
      <c r="T12" s="232"/>
    </row>
    <row r="13" spans="1:20" s="2" customFormat="1" ht="18.75" customHeight="1" x14ac:dyDescent="0.2">
      <c r="A13" s="233" t="str">
        <f>'1. паспорт местоположение'!$A$12</f>
        <v>O_Ч2_32</v>
      </c>
      <c r="B13" s="233"/>
      <c r="C13" s="233"/>
      <c r="D13" s="233"/>
      <c r="E13" s="233"/>
      <c r="F13" s="233"/>
      <c r="G13" s="233"/>
      <c r="H13" s="233"/>
      <c r="I13" s="233"/>
      <c r="J13" s="233"/>
      <c r="K13" s="233"/>
      <c r="L13" s="233"/>
      <c r="M13" s="233"/>
      <c r="N13" s="233"/>
      <c r="O13" s="233"/>
      <c r="P13" s="233"/>
      <c r="Q13" s="233"/>
      <c r="R13" s="233"/>
      <c r="S13" s="233"/>
      <c r="T13" s="233"/>
    </row>
    <row r="14" spans="1:20" s="2" customFormat="1" ht="18.75" customHeight="1" x14ac:dyDescent="0.2">
      <c r="A14" s="228" t="s">
        <v>7</v>
      </c>
      <c r="B14" s="228"/>
      <c r="C14" s="228"/>
      <c r="D14" s="228"/>
      <c r="E14" s="228"/>
      <c r="F14" s="228"/>
      <c r="G14" s="228"/>
      <c r="H14" s="228"/>
      <c r="I14" s="228"/>
      <c r="J14" s="228"/>
      <c r="K14" s="228"/>
      <c r="L14" s="228"/>
      <c r="M14" s="228"/>
      <c r="N14" s="228"/>
      <c r="O14" s="228"/>
      <c r="P14" s="228"/>
      <c r="Q14" s="228"/>
      <c r="R14" s="228"/>
      <c r="S14" s="228"/>
      <c r="T14" s="228"/>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7" t="str">
        <f>'1. паспорт местоположение'!$A$15</f>
        <v>Модернизация ТП№63 (замена силового трансформатора ТМ-250 кВА на ТМГ-250 кВА), г. Чернушка, ул. Коммунистическая</v>
      </c>
      <c r="B16" s="227"/>
      <c r="C16" s="227"/>
      <c r="D16" s="227"/>
      <c r="E16" s="227"/>
      <c r="F16" s="227"/>
      <c r="G16" s="227"/>
      <c r="H16" s="227"/>
      <c r="I16" s="227"/>
      <c r="J16" s="227"/>
      <c r="K16" s="227"/>
      <c r="L16" s="227"/>
      <c r="M16" s="227"/>
      <c r="N16" s="227"/>
      <c r="O16" s="227"/>
      <c r="P16" s="227"/>
      <c r="Q16" s="227"/>
      <c r="R16" s="227"/>
      <c r="S16" s="227"/>
      <c r="T16" s="227"/>
    </row>
    <row r="17" spans="1:20" s="13" customFormat="1" ht="15" customHeight="1" x14ac:dyDescent="0.2">
      <c r="A17" s="228" t="s">
        <v>8</v>
      </c>
      <c r="B17" s="228"/>
      <c r="C17" s="228"/>
      <c r="D17" s="228"/>
      <c r="E17" s="228"/>
      <c r="F17" s="228"/>
      <c r="G17" s="228"/>
      <c r="H17" s="228"/>
      <c r="I17" s="228"/>
      <c r="J17" s="228"/>
      <c r="K17" s="228"/>
      <c r="L17" s="228"/>
      <c r="M17" s="228"/>
      <c r="N17" s="228"/>
      <c r="O17" s="228"/>
      <c r="P17" s="228"/>
      <c r="Q17" s="228"/>
      <c r="R17" s="228"/>
      <c r="S17" s="228"/>
      <c r="T17" s="228"/>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30" t="s">
        <v>86</v>
      </c>
      <c r="B19" s="230"/>
      <c r="C19" s="230"/>
      <c r="D19" s="230"/>
      <c r="E19" s="230"/>
      <c r="F19" s="230"/>
      <c r="G19" s="230"/>
      <c r="H19" s="230"/>
      <c r="I19" s="230"/>
      <c r="J19" s="230"/>
      <c r="K19" s="230"/>
      <c r="L19" s="230"/>
      <c r="M19" s="230"/>
      <c r="N19" s="230"/>
      <c r="O19" s="230"/>
      <c r="P19" s="230"/>
      <c r="Q19" s="230"/>
      <c r="R19" s="230"/>
      <c r="S19" s="230"/>
      <c r="T19" s="230"/>
    </row>
    <row r="20" spans="1:20" s="33" customFormat="1" ht="21" customHeight="1" x14ac:dyDescent="0.25">
      <c r="A20" s="241"/>
      <c r="B20" s="241"/>
      <c r="C20" s="241"/>
      <c r="D20" s="241"/>
      <c r="E20" s="241"/>
      <c r="F20" s="241"/>
      <c r="G20" s="241"/>
      <c r="H20" s="241"/>
      <c r="I20" s="241"/>
      <c r="J20" s="241"/>
      <c r="K20" s="241"/>
      <c r="L20" s="241"/>
      <c r="M20" s="241"/>
      <c r="N20" s="241"/>
      <c r="O20" s="241"/>
      <c r="P20" s="241"/>
      <c r="Q20" s="241"/>
      <c r="R20" s="241"/>
      <c r="S20" s="241"/>
      <c r="T20" s="241"/>
    </row>
    <row r="21" spans="1:20" ht="46.5" customHeight="1" x14ac:dyDescent="0.25">
      <c r="A21" s="242" t="s">
        <v>10</v>
      </c>
      <c r="B21" s="243" t="s">
        <v>87</v>
      </c>
      <c r="C21" s="243"/>
      <c r="D21" s="243" t="s">
        <v>88</v>
      </c>
      <c r="E21" s="243" t="s">
        <v>89</v>
      </c>
      <c r="F21" s="243"/>
      <c r="G21" s="243" t="s">
        <v>90</v>
      </c>
      <c r="H21" s="243"/>
      <c r="I21" s="243" t="s">
        <v>91</v>
      </c>
      <c r="J21" s="243"/>
      <c r="K21" s="243" t="s">
        <v>92</v>
      </c>
      <c r="L21" s="243" t="s">
        <v>93</v>
      </c>
      <c r="M21" s="243"/>
      <c r="N21" s="243" t="s">
        <v>94</v>
      </c>
      <c r="O21" s="243"/>
      <c r="P21" s="243" t="s">
        <v>95</v>
      </c>
      <c r="Q21" s="243" t="s">
        <v>96</v>
      </c>
      <c r="R21" s="243"/>
      <c r="S21" s="243" t="s">
        <v>97</v>
      </c>
      <c r="T21" s="243"/>
    </row>
    <row r="22" spans="1:20" ht="204.75" customHeight="1" x14ac:dyDescent="0.25">
      <c r="A22" s="242"/>
      <c r="B22" s="243"/>
      <c r="C22" s="243"/>
      <c r="D22" s="243"/>
      <c r="E22" s="243"/>
      <c r="F22" s="243"/>
      <c r="G22" s="243"/>
      <c r="H22" s="243"/>
      <c r="I22" s="243"/>
      <c r="J22" s="243"/>
      <c r="K22" s="243"/>
      <c r="L22" s="243"/>
      <c r="M22" s="243"/>
      <c r="N22" s="243"/>
      <c r="O22" s="243"/>
      <c r="P22" s="243"/>
      <c r="Q22" s="34" t="s">
        <v>98</v>
      </c>
      <c r="R22" s="34" t="s">
        <v>99</v>
      </c>
      <c r="S22" s="34" t="s">
        <v>100</v>
      </c>
      <c r="T22" s="34" t="s">
        <v>101</v>
      </c>
    </row>
    <row r="23" spans="1:20" ht="51.75" customHeight="1" x14ac:dyDescent="0.25">
      <c r="A23" s="242"/>
      <c r="B23" s="34" t="s">
        <v>102</v>
      </c>
      <c r="C23" s="34" t="s">
        <v>103</v>
      </c>
      <c r="D23" s="243"/>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524</v>
      </c>
      <c r="I25" s="17">
        <v>1972</v>
      </c>
      <c r="J25" s="17">
        <v>2025</v>
      </c>
      <c r="K25" s="17">
        <v>1974</v>
      </c>
      <c r="L25" s="17">
        <v>10</v>
      </c>
      <c r="M25" s="17">
        <v>10</v>
      </c>
      <c r="N25" s="17">
        <v>0.25</v>
      </c>
      <c r="O25" s="17">
        <v>0.25</v>
      </c>
      <c r="P25" s="17">
        <v>1990</v>
      </c>
      <c r="Q25" s="17" t="s">
        <v>525</v>
      </c>
      <c r="R25" s="17" t="s">
        <v>526</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40" t="s">
        <v>106</v>
      </c>
      <c r="C27" s="240"/>
      <c r="D27" s="240"/>
      <c r="E27" s="240"/>
      <c r="F27" s="240"/>
      <c r="G27" s="240"/>
      <c r="H27" s="240"/>
      <c r="I27" s="240"/>
      <c r="J27" s="240"/>
      <c r="K27" s="240"/>
      <c r="L27" s="240"/>
      <c r="M27" s="240"/>
      <c r="N27" s="240"/>
      <c r="O27" s="240"/>
      <c r="P27" s="240"/>
      <c r="Q27" s="240"/>
      <c r="R27" s="240"/>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31" t="str">
        <f>'1. паспорт местоположение'!$A$5</f>
        <v>Год раскрытия информации: 2026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32" t="s">
        <v>3</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row>
    <row r="10" spans="1:27" s="2" customFormat="1" ht="18.75" customHeight="1" x14ac:dyDescent="0.2">
      <c r="A10" s="228" t="s">
        <v>5</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3" t="str">
        <f>'1. паспорт местоположение'!$A$12</f>
        <v>O_Ч2_32</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row>
    <row r="13" spans="1:27" s="2" customFormat="1" ht="18.75" customHeight="1" x14ac:dyDescent="0.2">
      <c r="A13" s="228" t="s">
        <v>7</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3" t="str">
        <f>'1. паспорт местоположение'!$A$15</f>
        <v>Модернизация ТП№63 (замена силового трансформатора ТМ-250 кВА на ТМГ-250 кВА), г. Чернушка, ул. Коммунистическая</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row>
    <row r="16" spans="1:27" s="13" customFormat="1" ht="15" customHeight="1" x14ac:dyDescent="0.2">
      <c r="A16" s="228" t="s">
        <v>8</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30"/>
      <c r="F18" s="230"/>
      <c r="G18" s="230"/>
      <c r="H18" s="230"/>
      <c r="I18" s="230"/>
      <c r="J18" s="230"/>
      <c r="K18" s="230"/>
      <c r="L18" s="230"/>
      <c r="M18" s="230"/>
      <c r="N18" s="230"/>
      <c r="O18" s="230"/>
      <c r="P18" s="230"/>
      <c r="Q18" s="230"/>
      <c r="R18" s="230"/>
      <c r="S18" s="230"/>
      <c r="T18" s="230"/>
      <c r="U18" s="230"/>
      <c r="V18" s="230"/>
      <c r="W18" s="230"/>
      <c r="X18" s="230"/>
      <c r="Y18" s="230"/>
    </row>
    <row r="19" spans="1:27" ht="25.5" customHeight="1" x14ac:dyDescent="0.25">
      <c r="A19" s="230" t="s">
        <v>117</v>
      </c>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row>
    <row r="20" spans="1:27" s="33" customFormat="1" ht="21" customHeight="1" x14ac:dyDescent="0.25"/>
    <row r="21" spans="1:27" ht="15.75" customHeight="1" x14ac:dyDescent="0.25">
      <c r="A21" s="248" t="s">
        <v>10</v>
      </c>
      <c r="B21" s="244" t="s">
        <v>118</v>
      </c>
      <c r="C21" s="245"/>
      <c r="D21" s="244" t="s">
        <v>119</v>
      </c>
      <c r="E21" s="245"/>
      <c r="F21" s="251" t="s">
        <v>73</v>
      </c>
      <c r="G21" s="252"/>
      <c r="H21" s="252"/>
      <c r="I21" s="253"/>
      <c r="J21" s="248" t="s">
        <v>120</v>
      </c>
      <c r="K21" s="244" t="s">
        <v>121</v>
      </c>
      <c r="L21" s="245"/>
      <c r="M21" s="244" t="s">
        <v>122</v>
      </c>
      <c r="N21" s="245"/>
      <c r="O21" s="244" t="s">
        <v>123</v>
      </c>
      <c r="P21" s="245"/>
      <c r="Q21" s="244" t="s">
        <v>124</v>
      </c>
      <c r="R21" s="245"/>
      <c r="S21" s="248" t="s">
        <v>125</v>
      </c>
      <c r="T21" s="248" t="s">
        <v>126</v>
      </c>
      <c r="U21" s="248" t="s">
        <v>127</v>
      </c>
      <c r="V21" s="244" t="s">
        <v>128</v>
      </c>
      <c r="W21" s="245"/>
      <c r="X21" s="251" t="s">
        <v>96</v>
      </c>
      <c r="Y21" s="252"/>
      <c r="Z21" s="251" t="s">
        <v>97</v>
      </c>
      <c r="AA21" s="252"/>
    </row>
    <row r="22" spans="1:27" ht="216" customHeight="1" x14ac:dyDescent="0.25">
      <c r="A22" s="250"/>
      <c r="B22" s="246"/>
      <c r="C22" s="247"/>
      <c r="D22" s="246"/>
      <c r="E22" s="247"/>
      <c r="F22" s="251" t="s">
        <v>129</v>
      </c>
      <c r="G22" s="253"/>
      <c r="H22" s="251" t="s">
        <v>130</v>
      </c>
      <c r="I22" s="253"/>
      <c r="J22" s="249"/>
      <c r="K22" s="246"/>
      <c r="L22" s="247"/>
      <c r="M22" s="246"/>
      <c r="N22" s="247"/>
      <c r="O22" s="246"/>
      <c r="P22" s="247"/>
      <c r="Q22" s="246"/>
      <c r="R22" s="247"/>
      <c r="S22" s="249"/>
      <c r="T22" s="249"/>
      <c r="U22" s="249"/>
      <c r="V22" s="246"/>
      <c r="W22" s="247"/>
      <c r="X22" s="34" t="s">
        <v>98</v>
      </c>
      <c r="Y22" s="34" t="s">
        <v>99</v>
      </c>
      <c r="Z22" s="34" t="s">
        <v>100</v>
      </c>
      <c r="AA22" s="34" t="s">
        <v>101</v>
      </c>
    </row>
    <row r="23" spans="1:27" ht="60" customHeight="1" x14ac:dyDescent="0.25">
      <c r="A23" s="249"/>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527</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31" t="str">
        <f>'1. паспорт местоположение'!$A$5</f>
        <v>Год раскрытия информации: 2026 год</v>
      </c>
      <c r="B5" s="256"/>
      <c r="C5" s="256"/>
    </row>
    <row r="6" spans="1:3" s="1" customFormat="1" ht="15.75" x14ac:dyDescent="0.2">
      <c r="A6" s="45"/>
      <c r="B6" s="45"/>
      <c r="C6" s="45"/>
    </row>
    <row r="7" spans="1:3" s="1" customFormat="1" ht="18.75" x14ac:dyDescent="0.2">
      <c r="A7" s="258" t="s">
        <v>131</v>
      </c>
      <c r="B7" s="256"/>
      <c r="C7" s="256"/>
    </row>
    <row r="8" spans="1:3" s="1" customFormat="1" ht="15.75" x14ac:dyDescent="0.2">
      <c r="A8" s="45"/>
      <c r="B8" s="45"/>
      <c r="C8" s="45"/>
    </row>
    <row r="9" spans="1:3" s="1" customFormat="1" ht="18.75" x14ac:dyDescent="0.2">
      <c r="A9" s="259" t="str">
        <f>'1. паспорт местоположение'!A9:C9</f>
        <v>Пермское краевое государственное унитарное предприятие "Краевые электрические сети"</v>
      </c>
      <c r="B9" s="256"/>
      <c r="C9" s="256"/>
    </row>
    <row r="10" spans="1:3" s="1" customFormat="1" ht="15.75" x14ac:dyDescent="0.2">
      <c r="A10" s="256" t="s">
        <v>132</v>
      </c>
      <c r="B10" s="256"/>
      <c r="C10" s="256"/>
    </row>
    <row r="11" spans="1:3" s="1" customFormat="1" ht="15.75" x14ac:dyDescent="0.2">
      <c r="A11" s="45"/>
      <c r="B11" s="45"/>
      <c r="C11" s="45"/>
    </row>
    <row r="12" spans="1:3" s="1" customFormat="1" ht="18.75" x14ac:dyDescent="0.2">
      <c r="A12" s="259" t="str">
        <f>'1. паспорт местоположение'!$A$12</f>
        <v>O_Ч2_32</v>
      </c>
      <c r="B12" s="256"/>
      <c r="C12" s="256"/>
    </row>
    <row r="13" spans="1:3" s="1" customFormat="1" ht="15.75" x14ac:dyDescent="0.2">
      <c r="A13" s="256" t="s">
        <v>133</v>
      </c>
      <c r="B13" s="256"/>
      <c r="C13" s="256"/>
    </row>
    <row r="14" spans="1:3" s="1" customFormat="1" ht="15.75" x14ac:dyDescent="0.2">
      <c r="A14" s="45"/>
      <c r="B14" s="45"/>
      <c r="C14" s="45"/>
    </row>
    <row r="15" spans="1:3" s="46" customFormat="1" ht="75" customHeight="1" x14ac:dyDescent="0.2">
      <c r="A15" s="254" t="str">
        <f>'1. паспорт местоположение'!$A$15</f>
        <v>Модернизация ТП№63 (замена силового трансформатора ТМ-250 кВА на ТМГ-250 кВА), г. Чернушка, ул. Коммунистическая</v>
      </c>
      <c r="B15" s="255"/>
      <c r="C15" s="255"/>
    </row>
    <row r="16" spans="1:3" s="46" customFormat="1" ht="15.75" x14ac:dyDescent="0.2">
      <c r="A16" s="256" t="s">
        <v>134</v>
      </c>
      <c r="B16" s="256"/>
      <c r="C16" s="256"/>
    </row>
    <row r="17" spans="1:3" s="46" customFormat="1" ht="15.75" x14ac:dyDescent="0.2">
      <c r="A17" s="45"/>
      <c r="B17" s="45"/>
      <c r="C17" s="45"/>
    </row>
    <row r="18" spans="1:3" s="46" customFormat="1" ht="15.75" x14ac:dyDescent="0.2">
      <c r="A18" s="257" t="s">
        <v>135</v>
      </c>
      <c r="B18" s="256"/>
      <c r="C18" s="256"/>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550</v>
      </c>
    </row>
    <row r="23" spans="1:3" ht="42.75" customHeight="1" x14ac:dyDescent="0.25">
      <c r="A23" s="49" t="s">
        <v>15</v>
      </c>
      <c r="B23" s="50" t="s">
        <v>137</v>
      </c>
      <c r="C23" s="25" t="s">
        <v>530</v>
      </c>
    </row>
    <row r="24" spans="1:3" ht="63" customHeight="1" x14ac:dyDescent="0.25">
      <c r="A24" s="49" t="s">
        <v>17</v>
      </c>
      <c r="B24" s="50" t="s">
        <v>138</v>
      </c>
      <c r="C24" s="25" t="s">
        <v>532</v>
      </c>
    </row>
    <row r="25" spans="1:3" ht="63" customHeight="1" x14ac:dyDescent="0.25">
      <c r="A25" s="49" t="s">
        <v>19</v>
      </c>
      <c r="B25" s="50" t="s">
        <v>139</v>
      </c>
      <c r="C25" s="25" t="s">
        <v>189</v>
      </c>
    </row>
    <row r="26" spans="1:3" ht="42.75" customHeight="1" x14ac:dyDescent="0.25">
      <c r="A26" s="49" t="s">
        <v>21</v>
      </c>
      <c r="B26" s="50" t="s">
        <v>140</v>
      </c>
      <c r="C26" s="25" t="s">
        <v>551</v>
      </c>
    </row>
    <row r="27" spans="1:3" ht="42.75" customHeight="1" x14ac:dyDescent="0.25">
      <c r="A27" s="49" t="s">
        <v>23</v>
      </c>
      <c r="B27" s="50" t="s">
        <v>141</v>
      </c>
      <c r="C27" s="25" t="s">
        <v>552</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533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31" t="str">
        <f>'1. паспорт местоположение'!$A$5</f>
        <v>Год раскрытия информации: 2026 год</v>
      </c>
      <c r="B4" s="231"/>
      <c r="C4" s="231"/>
      <c r="D4" s="231"/>
      <c r="E4" s="231"/>
      <c r="F4" s="231"/>
      <c r="G4" s="231"/>
      <c r="H4" s="231"/>
      <c r="I4" s="231"/>
      <c r="J4" s="231"/>
      <c r="K4" s="231"/>
      <c r="L4" s="231"/>
      <c r="M4" s="231"/>
      <c r="N4" s="231"/>
      <c r="O4" s="231"/>
      <c r="P4" s="231"/>
      <c r="Q4" s="231"/>
      <c r="R4" s="231"/>
      <c r="S4" s="231"/>
      <c r="T4" s="231"/>
      <c r="U4" s="231"/>
      <c r="V4" s="231"/>
      <c r="W4" s="231"/>
      <c r="X4" s="231"/>
      <c r="Y4" s="231"/>
      <c r="Z4" s="231"/>
    </row>
    <row r="6" spans="1:28" ht="18.75" x14ac:dyDescent="0.25">
      <c r="A6" s="232" t="s">
        <v>3</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8"/>
      <c r="AB6" s="8"/>
    </row>
    <row r="7" spans="1:28" ht="18.75" x14ac:dyDescent="0.25">
      <c r="A7" s="232"/>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8"/>
      <c r="AB7" s="8"/>
    </row>
    <row r="8" spans="1:28" ht="15.75" x14ac:dyDescent="0.25">
      <c r="A8" s="233" t="str">
        <f>'1. паспорт местоположение'!A9:C9</f>
        <v>Пермское краевое государственное унитарное предприятие "Краевые электрические сети"</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10"/>
      <c r="AB8" s="10"/>
    </row>
    <row r="9" spans="1:28" ht="15.75" x14ac:dyDescent="0.25">
      <c r="A9" s="228" t="s">
        <v>5</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11"/>
      <c r="AB9" s="11"/>
    </row>
    <row r="10" spans="1:28" ht="18.75" x14ac:dyDescent="0.25">
      <c r="A10" s="232"/>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8"/>
      <c r="AB10" s="8"/>
    </row>
    <row r="11" spans="1:28" ht="15.75" x14ac:dyDescent="0.25">
      <c r="A11" s="233" t="str">
        <f>'1. паспорт местоположение'!$A$12</f>
        <v>O_Ч2_32</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10"/>
      <c r="AB11" s="10"/>
    </row>
    <row r="12" spans="1:28" ht="15.75" x14ac:dyDescent="0.25">
      <c r="A12" s="228" t="s">
        <v>7</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3" t="str">
        <f>'1. паспорт местоположение'!$A$15</f>
        <v>Модернизация ТП№63 (замена силового трансформатора ТМ-250 кВА на ТМГ-250 кВА), г. Чернушка, ул. Коммунистическая</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10"/>
      <c r="AB14" s="10"/>
    </row>
    <row r="15" spans="1:28" ht="15.75" x14ac:dyDescent="0.25">
      <c r="A15" s="228" t="s">
        <v>8</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11"/>
      <c r="AB15" s="11"/>
    </row>
    <row r="16" spans="1:28" x14ac:dyDescent="0.25">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53"/>
      <c r="AB16" s="53"/>
    </row>
    <row r="17" spans="1:28"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53"/>
      <c r="AB17" s="53"/>
    </row>
    <row r="18" spans="1:28"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53"/>
      <c r="AB18" s="53"/>
    </row>
    <row r="19" spans="1:28"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53"/>
      <c r="AB19" s="53"/>
    </row>
    <row r="20" spans="1:28"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53"/>
      <c r="AB20" s="53"/>
    </row>
    <row r="21" spans="1:28" x14ac:dyDescent="0.25">
      <c r="A21" s="264"/>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53"/>
      <c r="AB21" s="53"/>
    </row>
    <row r="22" spans="1:28" x14ac:dyDescent="0.25">
      <c r="A22" s="265" t="s">
        <v>145</v>
      </c>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54"/>
      <c r="AB22" s="54"/>
    </row>
    <row r="23" spans="1:28" ht="32.25" customHeight="1" x14ac:dyDescent="0.25">
      <c r="A23" s="260" t="s">
        <v>146</v>
      </c>
      <c r="B23" s="261"/>
      <c r="C23" s="261"/>
      <c r="D23" s="261"/>
      <c r="E23" s="261"/>
      <c r="F23" s="261"/>
      <c r="G23" s="261"/>
      <c r="H23" s="261"/>
      <c r="I23" s="261"/>
      <c r="J23" s="261"/>
      <c r="K23" s="261"/>
      <c r="L23" s="262"/>
      <c r="M23" s="263" t="s">
        <v>147</v>
      </c>
      <c r="N23" s="263"/>
      <c r="O23" s="263"/>
      <c r="P23" s="263"/>
      <c r="Q23" s="263"/>
      <c r="R23" s="263"/>
      <c r="S23" s="263"/>
      <c r="T23" s="263"/>
      <c r="U23" s="263"/>
      <c r="V23" s="263"/>
      <c r="W23" s="263"/>
      <c r="X23" s="263"/>
      <c r="Y23" s="263"/>
      <c r="Z23" s="263"/>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527</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31" t="str">
        <f>'1. паспорт местоположение'!$A$5</f>
        <v>Год раскрытия информации: 2026 год</v>
      </c>
      <c r="B5" s="231"/>
      <c r="C5" s="231"/>
      <c r="D5" s="231"/>
      <c r="E5" s="231"/>
      <c r="F5" s="231"/>
      <c r="G5" s="231"/>
      <c r="H5" s="231"/>
      <c r="I5" s="231"/>
      <c r="J5" s="231"/>
      <c r="K5" s="231"/>
      <c r="L5" s="231"/>
      <c r="M5" s="231"/>
      <c r="N5" s="231"/>
      <c r="O5" s="231"/>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32" t="s">
        <v>3</v>
      </c>
      <c r="B7" s="232"/>
      <c r="C7" s="232"/>
      <c r="D7" s="232"/>
      <c r="E7" s="232"/>
      <c r="F7" s="232"/>
      <c r="G7" s="232"/>
      <c r="H7" s="232"/>
      <c r="I7" s="232"/>
      <c r="J7" s="232"/>
      <c r="K7" s="232"/>
      <c r="L7" s="232"/>
      <c r="M7" s="232"/>
      <c r="N7" s="232"/>
      <c r="O7" s="232"/>
      <c r="P7" s="8"/>
      <c r="Q7" s="8"/>
      <c r="R7" s="8"/>
      <c r="S7" s="8"/>
      <c r="T7" s="8"/>
      <c r="U7" s="8"/>
      <c r="V7" s="8"/>
      <c r="W7" s="8"/>
      <c r="X7" s="8"/>
      <c r="Y7" s="8"/>
      <c r="Z7" s="8"/>
    </row>
    <row r="8" spans="1:28" s="2" customFormat="1" ht="18.75" x14ac:dyDescent="0.2">
      <c r="A8" s="232"/>
      <c r="B8" s="232"/>
      <c r="C8" s="232"/>
      <c r="D8" s="232"/>
      <c r="E8" s="232"/>
      <c r="F8" s="232"/>
      <c r="G8" s="232"/>
      <c r="H8" s="232"/>
      <c r="I8" s="232"/>
      <c r="J8" s="232"/>
      <c r="K8" s="232"/>
      <c r="L8" s="232"/>
      <c r="M8" s="232"/>
      <c r="N8" s="232"/>
      <c r="O8" s="232"/>
      <c r="P8" s="8"/>
      <c r="Q8" s="8"/>
      <c r="R8" s="8"/>
      <c r="S8" s="8"/>
      <c r="T8" s="8"/>
      <c r="U8" s="8"/>
      <c r="V8" s="8"/>
      <c r="W8" s="8"/>
      <c r="X8" s="8"/>
      <c r="Y8" s="8"/>
      <c r="Z8" s="8"/>
    </row>
    <row r="9" spans="1:28" s="2" customFormat="1" ht="18.75" x14ac:dyDescent="0.2">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c r="K9" s="233"/>
      <c r="L9" s="233"/>
      <c r="M9" s="233"/>
      <c r="N9" s="233"/>
      <c r="O9" s="233"/>
      <c r="P9" s="8"/>
      <c r="Q9" s="8"/>
      <c r="R9" s="8"/>
      <c r="S9" s="8"/>
      <c r="T9" s="8"/>
      <c r="U9" s="8"/>
      <c r="V9" s="8"/>
      <c r="W9" s="8"/>
      <c r="X9" s="8"/>
      <c r="Y9" s="8"/>
      <c r="Z9" s="8"/>
    </row>
    <row r="10" spans="1:28" s="2" customFormat="1" ht="18.75" x14ac:dyDescent="0.2">
      <c r="A10" s="228" t="s">
        <v>5</v>
      </c>
      <c r="B10" s="228"/>
      <c r="C10" s="228"/>
      <c r="D10" s="228"/>
      <c r="E10" s="228"/>
      <c r="F10" s="228"/>
      <c r="G10" s="228"/>
      <c r="H10" s="228"/>
      <c r="I10" s="228"/>
      <c r="J10" s="228"/>
      <c r="K10" s="228"/>
      <c r="L10" s="228"/>
      <c r="M10" s="228"/>
      <c r="N10" s="228"/>
      <c r="O10" s="228"/>
      <c r="P10" s="8"/>
      <c r="Q10" s="8"/>
      <c r="R10" s="8"/>
      <c r="S10" s="8"/>
      <c r="T10" s="8"/>
      <c r="U10" s="8"/>
      <c r="V10" s="8"/>
      <c r="W10" s="8"/>
      <c r="X10" s="8"/>
      <c r="Y10" s="8"/>
      <c r="Z10" s="8"/>
    </row>
    <row r="11" spans="1:28" s="2" customFormat="1" ht="18.75" x14ac:dyDescent="0.2">
      <c r="A11" s="232"/>
      <c r="B11" s="232"/>
      <c r="C11" s="232"/>
      <c r="D11" s="232"/>
      <c r="E11" s="232"/>
      <c r="F11" s="232"/>
      <c r="G11" s="232"/>
      <c r="H11" s="232"/>
      <c r="I11" s="232"/>
      <c r="J11" s="232"/>
      <c r="K11" s="232"/>
      <c r="L11" s="232"/>
      <c r="M11" s="232"/>
      <c r="N11" s="232"/>
      <c r="O11" s="232"/>
      <c r="P11" s="8"/>
      <c r="Q11" s="8"/>
      <c r="R11" s="8"/>
      <c r="S11" s="8"/>
      <c r="T11" s="8"/>
      <c r="U11" s="8"/>
      <c r="V11" s="8"/>
      <c r="W11" s="8"/>
      <c r="X11" s="8"/>
      <c r="Y11" s="8"/>
      <c r="Z11" s="8"/>
    </row>
    <row r="12" spans="1:28" s="2" customFormat="1" ht="18.75" x14ac:dyDescent="0.2">
      <c r="A12" s="233" t="str">
        <f>'1. паспорт местоположение'!$A$12</f>
        <v>O_Ч2_32</v>
      </c>
      <c r="B12" s="233"/>
      <c r="C12" s="233"/>
      <c r="D12" s="233"/>
      <c r="E12" s="233"/>
      <c r="F12" s="233"/>
      <c r="G12" s="233"/>
      <c r="H12" s="233"/>
      <c r="I12" s="233"/>
      <c r="J12" s="233"/>
      <c r="K12" s="233"/>
      <c r="L12" s="233"/>
      <c r="M12" s="233"/>
      <c r="N12" s="233"/>
      <c r="O12" s="233"/>
      <c r="P12" s="8"/>
      <c r="Q12" s="8"/>
      <c r="R12" s="8"/>
      <c r="S12" s="8"/>
      <c r="T12" s="8"/>
      <c r="U12" s="8"/>
      <c r="V12" s="8"/>
      <c r="W12" s="8"/>
      <c r="X12" s="8"/>
      <c r="Y12" s="8"/>
      <c r="Z12" s="8"/>
    </row>
    <row r="13" spans="1:28" s="2" customFormat="1" ht="18.75" x14ac:dyDescent="0.2">
      <c r="A13" s="228" t="s">
        <v>7</v>
      </c>
      <c r="B13" s="228"/>
      <c r="C13" s="228"/>
      <c r="D13" s="228"/>
      <c r="E13" s="228"/>
      <c r="F13" s="228"/>
      <c r="G13" s="228"/>
      <c r="H13" s="228"/>
      <c r="I13" s="228"/>
      <c r="J13" s="228"/>
      <c r="K13" s="228"/>
      <c r="L13" s="228"/>
      <c r="M13" s="228"/>
      <c r="N13" s="228"/>
      <c r="O13" s="228"/>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7" t="str">
        <f>'1. паспорт местоположение'!$A$15</f>
        <v>Модернизация ТП№63 (замена силового трансформатора ТМ-250 кВА на ТМГ-250 кВА), г. Чернушка, ул. Коммунистическая</v>
      </c>
      <c r="B15" s="227"/>
      <c r="C15" s="227"/>
      <c r="D15" s="227"/>
      <c r="E15" s="227"/>
      <c r="F15" s="227"/>
      <c r="G15" s="227"/>
      <c r="H15" s="227"/>
      <c r="I15" s="227"/>
      <c r="J15" s="227"/>
      <c r="K15" s="227"/>
      <c r="L15" s="227"/>
      <c r="M15" s="227"/>
      <c r="N15" s="227"/>
      <c r="O15" s="227"/>
      <c r="P15" s="10"/>
      <c r="Q15" s="10"/>
      <c r="R15" s="10"/>
      <c r="S15" s="10"/>
      <c r="T15" s="10"/>
      <c r="U15" s="10"/>
      <c r="V15" s="10"/>
      <c r="W15" s="10"/>
      <c r="X15" s="10"/>
      <c r="Y15" s="10"/>
      <c r="Z15" s="10"/>
    </row>
    <row r="16" spans="1:28" s="13" customFormat="1" ht="15" customHeight="1" x14ac:dyDescent="0.2">
      <c r="A16" s="228" t="s">
        <v>8</v>
      </c>
      <c r="B16" s="228"/>
      <c r="C16" s="228"/>
      <c r="D16" s="228"/>
      <c r="E16" s="228"/>
      <c r="F16" s="228"/>
      <c r="G16" s="228"/>
      <c r="H16" s="228"/>
      <c r="I16" s="228"/>
      <c r="J16" s="228"/>
      <c r="K16" s="228"/>
      <c r="L16" s="228"/>
      <c r="M16" s="228"/>
      <c r="N16" s="228"/>
      <c r="O16" s="228"/>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6" t="s">
        <v>172</v>
      </c>
      <c r="B18" s="266"/>
      <c r="C18" s="266"/>
      <c r="D18" s="266"/>
      <c r="E18" s="266"/>
      <c r="F18" s="266"/>
      <c r="G18" s="266"/>
      <c r="H18" s="266"/>
      <c r="I18" s="266"/>
      <c r="J18" s="266"/>
      <c r="K18" s="266"/>
      <c r="L18" s="266"/>
      <c r="M18" s="266"/>
      <c r="N18" s="266"/>
      <c r="O18" s="266"/>
      <c r="P18" s="14"/>
      <c r="Q18" s="14"/>
      <c r="R18" s="14"/>
      <c r="S18" s="14"/>
      <c r="T18" s="14"/>
      <c r="U18" s="14"/>
      <c r="V18" s="14"/>
      <c r="W18" s="14"/>
      <c r="X18" s="14"/>
      <c r="Y18" s="14"/>
      <c r="Z18" s="14"/>
    </row>
    <row r="19" spans="1:26" s="13" customFormat="1" ht="78" customHeight="1" x14ac:dyDescent="0.2">
      <c r="A19" s="234" t="s">
        <v>10</v>
      </c>
      <c r="B19" s="234" t="s">
        <v>173</v>
      </c>
      <c r="C19" s="234" t="s">
        <v>174</v>
      </c>
      <c r="D19" s="234" t="s">
        <v>175</v>
      </c>
      <c r="E19" s="267" t="s">
        <v>176</v>
      </c>
      <c r="F19" s="268"/>
      <c r="G19" s="268"/>
      <c r="H19" s="268"/>
      <c r="I19" s="269"/>
      <c r="J19" s="234" t="s">
        <v>177</v>
      </c>
      <c r="K19" s="234"/>
      <c r="L19" s="234"/>
      <c r="M19" s="234"/>
      <c r="N19" s="234"/>
      <c r="O19" s="234"/>
      <c r="P19" s="12"/>
      <c r="Q19" s="12"/>
      <c r="R19" s="12"/>
      <c r="S19" s="12"/>
      <c r="T19" s="12"/>
      <c r="U19" s="12"/>
      <c r="V19" s="12"/>
      <c r="W19" s="12"/>
    </row>
    <row r="20" spans="1:26" s="13" customFormat="1" ht="51" customHeight="1" x14ac:dyDescent="0.2">
      <c r="A20" s="234"/>
      <c r="B20" s="234"/>
      <c r="C20" s="234"/>
      <c r="D20" s="234"/>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4" t="str">
        <f>'1. паспорт местоположение'!$A$5</f>
        <v>Год раскрытия информации: 2026 год</v>
      </c>
      <c r="B5" s="274"/>
      <c r="C5" s="274"/>
      <c r="D5" s="274"/>
      <c r="E5" s="274"/>
      <c r="F5" s="274"/>
      <c r="G5" s="274"/>
      <c r="H5" s="274"/>
      <c r="I5" s="274"/>
      <c r="J5" s="274"/>
      <c r="K5" s="274"/>
      <c r="L5" s="274"/>
      <c r="M5" s="274"/>
      <c r="N5" s="274"/>
      <c r="O5" s="274"/>
      <c r="P5" s="274"/>
      <c r="Q5" s="274"/>
      <c r="R5" s="274"/>
      <c r="S5" s="274"/>
    </row>
    <row r="6" spans="1:19" s="2" customFormat="1" ht="15.75" x14ac:dyDescent="0.2">
      <c r="A6" s="64"/>
      <c r="B6" s="64"/>
      <c r="C6" s="64"/>
      <c r="D6" s="64"/>
      <c r="E6" s="64"/>
      <c r="F6" s="64"/>
      <c r="G6" s="64"/>
      <c r="H6" s="64"/>
      <c r="I6" s="64"/>
      <c r="J6" s="64"/>
      <c r="K6" s="64"/>
      <c r="L6" s="64"/>
      <c r="M6" s="64"/>
    </row>
    <row r="7" spans="1:19" s="2" customFormat="1" ht="20.25" x14ac:dyDescent="0.2">
      <c r="A7" s="275" t="s">
        <v>3</v>
      </c>
      <c r="B7" s="275"/>
      <c r="C7" s="275"/>
      <c r="D7" s="275"/>
      <c r="E7" s="275"/>
      <c r="F7" s="275"/>
      <c r="G7" s="275"/>
      <c r="H7" s="275"/>
      <c r="I7" s="275"/>
      <c r="J7" s="275"/>
      <c r="K7" s="275"/>
      <c r="L7" s="275"/>
      <c r="M7" s="275"/>
      <c r="N7" s="275"/>
      <c r="O7" s="275"/>
      <c r="P7" s="275"/>
      <c r="Q7" s="275"/>
      <c r="R7" s="275"/>
      <c r="S7" s="275"/>
    </row>
    <row r="8" spans="1:19" s="2" customFormat="1" ht="15.75" x14ac:dyDescent="0.2">
      <c r="A8" s="64"/>
      <c r="B8" s="64"/>
      <c r="C8" s="64"/>
      <c r="D8" s="64"/>
      <c r="E8" s="64"/>
      <c r="F8" s="64"/>
      <c r="G8" s="64"/>
      <c r="H8" s="64"/>
      <c r="I8" s="64"/>
      <c r="J8" s="64"/>
      <c r="K8" s="64"/>
      <c r="L8" s="64"/>
      <c r="M8" s="64"/>
    </row>
    <row r="9" spans="1:19"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row>
    <row r="10" spans="1:19" s="2" customFormat="1" ht="18.75" customHeight="1" x14ac:dyDescent="0.2">
      <c r="A10" s="228" t="s">
        <v>5</v>
      </c>
      <c r="B10" s="228"/>
      <c r="C10" s="228"/>
      <c r="D10" s="228"/>
      <c r="E10" s="228"/>
      <c r="F10" s="228"/>
      <c r="G10" s="228"/>
      <c r="H10" s="228"/>
      <c r="I10" s="228"/>
      <c r="J10" s="228"/>
      <c r="K10" s="228"/>
      <c r="L10" s="228"/>
      <c r="M10" s="228"/>
      <c r="N10" s="228"/>
      <c r="O10" s="228"/>
      <c r="P10" s="228"/>
      <c r="Q10" s="228"/>
      <c r="R10" s="228"/>
      <c r="S10" s="228"/>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6" t="str">
        <f>'1. паспорт местоположение'!$A$12</f>
        <v>O_Ч2_32</v>
      </c>
      <c r="B12" s="276"/>
      <c r="C12" s="276"/>
      <c r="D12" s="276"/>
      <c r="E12" s="276"/>
      <c r="F12" s="276"/>
      <c r="G12" s="276"/>
      <c r="H12" s="276"/>
      <c r="I12" s="276"/>
      <c r="J12" s="276"/>
      <c r="K12" s="276"/>
      <c r="L12" s="276"/>
      <c r="M12" s="276"/>
      <c r="N12" s="276"/>
      <c r="O12" s="276"/>
      <c r="P12" s="276"/>
      <c r="Q12" s="276"/>
      <c r="R12" s="276"/>
      <c r="S12" s="276"/>
    </row>
    <row r="13" spans="1:19" s="2" customFormat="1" ht="18.75" customHeight="1" x14ac:dyDescent="0.2">
      <c r="A13" s="228" t="s">
        <v>7</v>
      </c>
      <c r="B13" s="228"/>
      <c r="C13" s="228"/>
      <c r="D13" s="228"/>
      <c r="E13" s="228"/>
      <c r="F13" s="228"/>
      <c r="G13" s="228"/>
      <c r="H13" s="228"/>
      <c r="I13" s="228"/>
      <c r="J13" s="228"/>
      <c r="K13" s="228"/>
      <c r="L13" s="228"/>
      <c r="M13" s="228"/>
      <c r="N13" s="228"/>
      <c r="O13" s="228"/>
      <c r="P13" s="228"/>
      <c r="Q13" s="228"/>
      <c r="R13" s="228"/>
      <c r="S13" s="228"/>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Модернизация ТП№63 (замена силового трансформатора ТМ-250 кВА на ТМГ-250 кВА), г. Чернушка, ул. Коммунистическая</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8" t="s">
        <v>8</v>
      </c>
      <c r="B16" s="228"/>
      <c r="C16" s="228"/>
      <c r="D16" s="228"/>
      <c r="E16" s="228"/>
      <c r="F16" s="228"/>
      <c r="G16" s="228"/>
      <c r="H16" s="228"/>
      <c r="I16" s="228"/>
      <c r="J16" s="228"/>
      <c r="K16" s="228"/>
      <c r="L16" s="228"/>
      <c r="M16" s="228"/>
      <c r="N16" s="228"/>
      <c r="O16" s="228"/>
      <c r="P16" s="228"/>
      <c r="Q16" s="228"/>
      <c r="R16" s="228"/>
      <c r="S16" s="228"/>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7" t="s">
        <v>190</v>
      </c>
      <c r="B18" s="233"/>
      <c r="C18" s="233"/>
      <c r="D18" s="233"/>
      <c r="E18" s="233"/>
      <c r="F18" s="233"/>
      <c r="G18" s="233"/>
      <c r="H18" s="233"/>
      <c r="I18" s="233"/>
      <c r="J18" s="233"/>
      <c r="K18" s="233"/>
      <c r="L18" s="233"/>
      <c r="M18" s="233"/>
      <c r="N18" s="233"/>
      <c r="O18" s="233"/>
      <c r="P18" s="233"/>
      <c r="Q18" s="233"/>
      <c r="R18" s="233"/>
      <c r="S18" s="233"/>
    </row>
    <row r="19" spans="1:20" s="13" customFormat="1" ht="15" customHeight="1" x14ac:dyDescent="0.2">
      <c r="A19" s="228"/>
      <c r="B19" s="228"/>
      <c r="C19" s="228"/>
      <c r="D19" s="228"/>
      <c r="E19" s="228"/>
      <c r="F19" s="228"/>
      <c r="G19" s="228"/>
      <c r="H19" s="228"/>
      <c r="I19" s="228"/>
      <c r="J19" s="228"/>
      <c r="K19" s="228"/>
      <c r="L19" s="228"/>
      <c r="M19" s="228"/>
      <c r="N19" s="228"/>
      <c r="O19" s="228"/>
      <c r="P19" s="228"/>
      <c r="Q19" s="228"/>
      <c r="R19" s="228"/>
      <c r="S19" s="228"/>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519329.11935650848</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18344465.431937769</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14837.974838757385</v>
      </c>
      <c r="E65" s="109">
        <f t="shared" si="10"/>
        <v>14837.974838757385</v>
      </c>
      <c r="F65" s="109">
        <f t="shared" si="10"/>
        <v>14837.974838757385</v>
      </c>
      <c r="G65" s="109">
        <f t="shared" si="10"/>
        <v>14837.974838757385</v>
      </c>
      <c r="H65" s="109">
        <f t="shared" si="10"/>
        <v>14837.974838757385</v>
      </c>
      <c r="I65" s="109">
        <f t="shared" si="10"/>
        <v>14837.974838757385</v>
      </c>
      <c r="J65" s="109">
        <f t="shared" si="10"/>
        <v>14837.974838757385</v>
      </c>
      <c r="K65" s="109">
        <f t="shared" si="10"/>
        <v>14837.974838757385</v>
      </c>
      <c r="L65" s="109">
        <f t="shared" si="10"/>
        <v>14837.974838757385</v>
      </c>
      <c r="M65" s="109">
        <f t="shared" si="10"/>
        <v>14837.974838757385</v>
      </c>
      <c r="N65" s="109">
        <f t="shared" si="10"/>
        <v>14837.974838757385</v>
      </c>
      <c r="O65" s="109">
        <f t="shared" si="10"/>
        <v>14837.974838757385</v>
      </c>
      <c r="P65" s="109">
        <f t="shared" si="10"/>
        <v>14837.974838757385</v>
      </c>
      <c r="Q65" s="109">
        <f t="shared" si="10"/>
        <v>14837.974838757385</v>
      </c>
      <c r="R65" s="109">
        <f t="shared" si="10"/>
        <v>14837.974838757385</v>
      </c>
      <c r="S65" s="109">
        <f t="shared" si="10"/>
        <v>14837.974838757385</v>
      </c>
      <c r="T65" s="109">
        <f t="shared" si="10"/>
        <v>14837.974838757385</v>
      </c>
      <c r="U65" s="109">
        <f t="shared" si="10"/>
        <v>14837.974838757385</v>
      </c>
      <c r="V65" s="109">
        <f t="shared" si="10"/>
        <v>14837.974838757385</v>
      </c>
      <c r="W65" s="109">
        <f t="shared" si="10"/>
        <v>14837.974838757385</v>
      </c>
    </row>
    <row r="66" spans="1:23" ht="11.25" customHeight="1" x14ac:dyDescent="0.25">
      <c r="A66" s="74" t="s">
        <v>237</v>
      </c>
      <c r="B66" s="109">
        <f>IF(AND(B45&gt;$B$92,B45&lt;=$B$92+$B$27),B65,0)</f>
        <v>0</v>
      </c>
      <c r="C66" s="109">
        <f t="shared" ref="C66:W66" si="11">IF(AND(C45&gt;$B$92,C45&lt;=$B$92+$B$27),C65+B66,0)</f>
        <v>0</v>
      </c>
      <c r="D66" s="109">
        <f t="shared" si="11"/>
        <v>14837.974838757385</v>
      </c>
      <c r="E66" s="109">
        <f t="shared" si="11"/>
        <v>29675.949677514771</v>
      </c>
      <c r="F66" s="109">
        <f t="shared" si="11"/>
        <v>44513.924516272156</v>
      </c>
      <c r="G66" s="109">
        <f t="shared" si="11"/>
        <v>59351.899355029542</v>
      </c>
      <c r="H66" s="109">
        <f t="shared" si="11"/>
        <v>74189.874193786934</v>
      </c>
      <c r="I66" s="109">
        <f t="shared" si="11"/>
        <v>89027.849032544327</v>
      </c>
      <c r="J66" s="109">
        <f t="shared" si="11"/>
        <v>103865.82387130172</v>
      </c>
      <c r="K66" s="109">
        <f t="shared" si="11"/>
        <v>118703.79871005911</v>
      </c>
      <c r="L66" s="109">
        <f t="shared" si="11"/>
        <v>133541.77354881651</v>
      </c>
      <c r="M66" s="109">
        <f t="shared" si="11"/>
        <v>148379.7483875739</v>
      </c>
      <c r="N66" s="109">
        <f t="shared" si="11"/>
        <v>163217.72322633129</v>
      </c>
      <c r="O66" s="109">
        <f t="shared" si="11"/>
        <v>178055.69806508868</v>
      </c>
      <c r="P66" s="109">
        <f t="shared" si="11"/>
        <v>192893.67290384608</v>
      </c>
      <c r="Q66" s="109">
        <f t="shared" si="11"/>
        <v>207731.64774260347</v>
      </c>
      <c r="R66" s="109">
        <f t="shared" si="11"/>
        <v>222569.62258136086</v>
      </c>
      <c r="S66" s="109">
        <f t="shared" si="11"/>
        <v>237407.59742011825</v>
      </c>
      <c r="T66" s="109">
        <f t="shared" si="11"/>
        <v>252245.57225887565</v>
      </c>
      <c r="U66" s="109">
        <f t="shared" si="11"/>
        <v>267083.54709763301</v>
      </c>
      <c r="V66" s="109">
        <f t="shared" si="11"/>
        <v>281921.52193639037</v>
      </c>
      <c r="W66" s="109">
        <f t="shared" si="11"/>
        <v>296759.49677514774</v>
      </c>
    </row>
    <row r="67" spans="1:23" ht="25.5" customHeight="1" x14ac:dyDescent="0.25">
      <c r="A67" s="110" t="s">
        <v>238</v>
      </c>
      <c r="B67" s="106">
        <f t="shared" ref="B67:W67" si="12">B64-B65</f>
        <v>0</v>
      </c>
      <c r="C67" s="106">
        <f t="shared" si="12"/>
        <v>1867174.4212495829</v>
      </c>
      <c r="D67" s="106">
        <f>D64-D65</f>
        <v>1983192.6496239325</v>
      </c>
      <c r="E67" s="106">
        <f t="shared" si="12"/>
        <v>2178918.5839932119</v>
      </c>
      <c r="F67" s="106">
        <f t="shared" si="12"/>
        <v>2394118.8617958664</v>
      </c>
      <c r="G67" s="106">
        <f t="shared" si="12"/>
        <v>2630758.6469033849</v>
      </c>
      <c r="H67" s="106">
        <f t="shared" si="12"/>
        <v>2891003.8206990678</v>
      </c>
      <c r="I67" s="106">
        <f t="shared" si="12"/>
        <v>3177241.6922547915</v>
      </c>
      <c r="J67" s="106">
        <f t="shared" si="12"/>
        <v>3492103.8633475499</v>
      </c>
      <c r="K67" s="106">
        <f t="shared" si="12"/>
        <v>3838491.4740446676</v>
      </c>
      <c r="L67" s="106">
        <f t="shared" si="12"/>
        <v>4219603.0783609143</v>
      </c>
      <c r="M67" s="106">
        <f t="shared" si="12"/>
        <v>4638965.4257797105</v>
      </c>
      <c r="N67" s="106">
        <f t="shared" si="12"/>
        <v>5100467.4535012823</v>
      </c>
      <c r="O67" s="106">
        <f t="shared" si="12"/>
        <v>5608397.8264279114</v>
      </c>
      <c r="P67" s="106">
        <f t="shared" si="12"/>
        <v>6167486.3974475246</v>
      </c>
      <c r="Q67" s="106">
        <f t="shared" si="12"/>
        <v>6782949.9998927517</v>
      </c>
      <c r="R67" s="106">
        <f t="shared" si="12"/>
        <v>7460543.027533588</v>
      </c>
      <c r="S67" s="106">
        <f t="shared" si="12"/>
        <v>8206613.3055503005</v>
      </c>
      <c r="T67" s="106">
        <f t="shared" si="12"/>
        <v>9028163.8091188651</v>
      </c>
      <c r="U67" s="106">
        <f t="shared" si="12"/>
        <v>9932920.8450660966</v>
      </c>
      <c r="V67" s="106">
        <f t="shared" si="12"/>
        <v>10929409.377114845</v>
      </c>
      <c r="W67" s="106">
        <f t="shared" si="12"/>
        <v>12027036.247205397</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1983192.6496239325</v>
      </c>
      <c r="E69" s="105">
        <f>E67+E68</f>
        <v>2178918.5839932119</v>
      </c>
      <c r="F69" s="105">
        <f t="shared" ref="F69:W69" si="14">F67-F68</f>
        <v>2394118.8617958664</v>
      </c>
      <c r="G69" s="105">
        <f t="shared" si="14"/>
        <v>2630758.6469033849</v>
      </c>
      <c r="H69" s="105">
        <f t="shared" si="14"/>
        <v>2891003.8206990678</v>
      </c>
      <c r="I69" s="105">
        <f t="shared" si="14"/>
        <v>3177241.6922547915</v>
      </c>
      <c r="J69" s="105">
        <f t="shared" si="14"/>
        <v>3492103.8633475499</v>
      </c>
      <c r="K69" s="105">
        <f t="shared" si="14"/>
        <v>3838491.4740446676</v>
      </c>
      <c r="L69" s="105">
        <f t="shared" si="14"/>
        <v>4219603.0783609143</v>
      </c>
      <c r="M69" s="105">
        <f t="shared" si="14"/>
        <v>4638965.4257797105</v>
      </c>
      <c r="N69" s="105">
        <f t="shared" si="14"/>
        <v>5100467.4535012823</v>
      </c>
      <c r="O69" s="105">
        <f t="shared" si="14"/>
        <v>5608397.8264279114</v>
      </c>
      <c r="P69" s="105">
        <f t="shared" si="14"/>
        <v>6167486.3974475246</v>
      </c>
      <c r="Q69" s="105">
        <f t="shared" si="14"/>
        <v>6782949.9998927517</v>
      </c>
      <c r="R69" s="105">
        <f t="shared" si="14"/>
        <v>7460543.027533588</v>
      </c>
      <c r="S69" s="105">
        <f t="shared" si="14"/>
        <v>8206613.3055503005</v>
      </c>
      <c r="T69" s="105">
        <f t="shared" si="14"/>
        <v>9028163.8091188651</v>
      </c>
      <c r="U69" s="105">
        <f t="shared" si="14"/>
        <v>9932920.8450660966</v>
      </c>
      <c r="V69" s="105">
        <f t="shared" si="14"/>
        <v>10929409.377114845</v>
      </c>
      <c r="W69" s="105">
        <f t="shared" si="14"/>
        <v>12027036.247205397</v>
      </c>
    </row>
    <row r="70" spans="1:23" ht="12" customHeight="1" x14ac:dyDescent="0.25">
      <c r="A70" s="74" t="s">
        <v>208</v>
      </c>
      <c r="B70" s="102">
        <f t="shared" ref="B70:W70" si="15">-IF(B69&gt;0, B69*$B$35, 0)</f>
        <v>0</v>
      </c>
      <c r="C70" s="102">
        <f t="shared" si="15"/>
        <v>-373434.88424991659</v>
      </c>
      <c r="D70" s="102">
        <f t="shared" si="15"/>
        <v>-396638.52992478653</v>
      </c>
      <c r="E70" s="102">
        <f t="shared" si="15"/>
        <v>-435783.71679864242</v>
      </c>
      <c r="F70" s="102">
        <f t="shared" si="15"/>
        <v>-478823.77235917328</v>
      </c>
      <c r="G70" s="102">
        <f t="shared" si="15"/>
        <v>-526151.72938067699</v>
      </c>
      <c r="H70" s="102">
        <f t="shared" si="15"/>
        <v>-578200.7641398136</v>
      </c>
      <c r="I70" s="102">
        <f t="shared" si="15"/>
        <v>-635448.33845095837</v>
      </c>
      <c r="J70" s="102">
        <f t="shared" si="15"/>
        <v>-698420.77266950998</v>
      </c>
      <c r="K70" s="102">
        <f t="shared" si="15"/>
        <v>-767698.29480893351</v>
      </c>
      <c r="L70" s="102">
        <f t="shared" si="15"/>
        <v>-843920.61567218287</v>
      </c>
      <c r="M70" s="102">
        <f t="shared" si="15"/>
        <v>-927793.08515594213</v>
      </c>
      <c r="N70" s="102">
        <f t="shared" si="15"/>
        <v>-1020093.4907002565</v>
      </c>
      <c r="O70" s="102">
        <f t="shared" si="15"/>
        <v>-1121679.5652855823</v>
      </c>
      <c r="P70" s="102">
        <f t="shared" si="15"/>
        <v>-1233497.2794895049</v>
      </c>
      <c r="Q70" s="102">
        <f t="shared" si="15"/>
        <v>-1356589.9999785505</v>
      </c>
      <c r="R70" s="102">
        <f t="shared" si="15"/>
        <v>-1492108.6055067177</v>
      </c>
      <c r="S70" s="102">
        <f t="shared" si="15"/>
        <v>-1641322.6611100603</v>
      </c>
      <c r="T70" s="102">
        <f t="shared" si="15"/>
        <v>-1805632.7618237732</v>
      </c>
      <c r="U70" s="102">
        <f t="shared" si="15"/>
        <v>-1986584.1690132194</v>
      </c>
      <c r="V70" s="102">
        <f t="shared" si="15"/>
        <v>-2185881.875422969</v>
      </c>
      <c r="W70" s="102">
        <f t="shared" si="15"/>
        <v>-2405407.2494410793</v>
      </c>
    </row>
    <row r="71" spans="1:23" ht="12.75" customHeight="1" thickBot="1" x14ac:dyDescent="0.3">
      <c r="A71" s="111" t="s">
        <v>241</v>
      </c>
      <c r="B71" s="112">
        <f t="shared" ref="B71:W71" si="16">B69+B70</f>
        <v>0</v>
      </c>
      <c r="C71" s="112">
        <f>C69+C70</f>
        <v>1493739.5369996664</v>
      </c>
      <c r="D71" s="112">
        <f t="shared" si="16"/>
        <v>1586554.1196991461</v>
      </c>
      <c r="E71" s="112">
        <f t="shared" si="16"/>
        <v>1743134.8671945694</v>
      </c>
      <c r="F71" s="112">
        <f t="shared" si="16"/>
        <v>1915295.0894366931</v>
      </c>
      <c r="G71" s="112">
        <f t="shared" si="16"/>
        <v>2104606.917522708</v>
      </c>
      <c r="H71" s="112">
        <f t="shared" si="16"/>
        <v>2312803.0565592544</v>
      </c>
      <c r="I71" s="112">
        <f t="shared" si="16"/>
        <v>2541793.353803833</v>
      </c>
      <c r="J71" s="112">
        <f t="shared" si="16"/>
        <v>2793683.0906780399</v>
      </c>
      <c r="K71" s="112">
        <f t="shared" si="16"/>
        <v>3070793.179235734</v>
      </c>
      <c r="L71" s="112">
        <f t="shared" si="16"/>
        <v>3375682.4626887315</v>
      </c>
      <c r="M71" s="112">
        <f t="shared" si="16"/>
        <v>3711172.3406237685</v>
      </c>
      <c r="N71" s="112">
        <f t="shared" si="16"/>
        <v>4080373.9628010257</v>
      </c>
      <c r="O71" s="112">
        <f t="shared" si="16"/>
        <v>4486718.2611423293</v>
      </c>
      <c r="P71" s="112">
        <f t="shared" si="16"/>
        <v>4933989.1179580195</v>
      </c>
      <c r="Q71" s="112">
        <f t="shared" si="16"/>
        <v>5426359.999914201</v>
      </c>
      <c r="R71" s="112">
        <f t="shared" si="16"/>
        <v>5968434.4220268708</v>
      </c>
      <c r="S71" s="112">
        <f t="shared" si="16"/>
        <v>6565290.6444402402</v>
      </c>
      <c r="T71" s="112">
        <f t="shared" si="16"/>
        <v>7222531.0472950917</v>
      </c>
      <c r="U71" s="112">
        <f t="shared" si="16"/>
        <v>7946336.6760528777</v>
      </c>
      <c r="V71" s="112">
        <f t="shared" si="16"/>
        <v>8743527.501691876</v>
      </c>
      <c r="W71" s="112">
        <f t="shared" si="16"/>
        <v>9621628.9977643173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1983192.6496239325</v>
      </c>
      <c r="E74" s="106">
        <f t="shared" si="18"/>
        <v>2178918.5839932119</v>
      </c>
      <c r="F74" s="106">
        <f t="shared" si="18"/>
        <v>2394118.8617958664</v>
      </c>
      <c r="G74" s="106">
        <f t="shared" si="18"/>
        <v>2630758.6469033849</v>
      </c>
      <c r="H74" s="106">
        <f t="shared" si="18"/>
        <v>2891003.8206990678</v>
      </c>
      <c r="I74" s="106">
        <f t="shared" si="18"/>
        <v>3177241.6922547915</v>
      </c>
      <c r="J74" s="106">
        <f t="shared" si="18"/>
        <v>3492103.8633475499</v>
      </c>
      <c r="K74" s="106">
        <f t="shared" si="18"/>
        <v>3838491.4740446676</v>
      </c>
      <c r="L74" s="106">
        <f t="shared" si="18"/>
        <v>4219603.0783609143</v>
      </c>
      <c r="M74" s="106">
        <f t="shared" si="18"/>
        <v>4638965.4257797105</v>
      </c>
      <c r="N74" s="106">
        <f t="shared" si="18"/>
        <v>5100467.4535012823</v>
      </c>
      <c r="O74" s="106">
        <f t="shared" si="18"/>
        <v>5608397.8264279114</v>
      </c>
      <c r="P74" s="106">
        <f t="shared" si="18"/>
        <v>6167486.3974475246</v>
      </c>
      <c r="Q74" s="106">
        <f t="shared" si="18"/>
        <v>6782949.9998927517</v>
      </c>
      <c r="R74" s="106">
        <f t="shared" si="18"/>
        <v>7460543.027533588</v>
      </c>
      <c r="S74" s="106">
        <f t="shared" si="18"/>
        <v>8206613.3055503005</v>
      </c>
      <c r="T74" s="106">
        <f t="shared" si="18"/>
        <v>9028163.8091188651</v>
      </c>
      <c r="U74" s="106">
        <f t="shared" si="18"/>
        <v>9932920.8450660966</v>
      </c>
      <c r="V74" s="106">
        <f t="shared" si="18"/>
        <v>10929409.377114845</v>
      </c>
      <c r="W74" s="106">
        <f t="shared" si="18"/>
        <v>12027036.247205397</v>
      </c>
    </row>
    <row r="75" spans="1:23" ht="12" customHeight="1" x14ac:dyDescent="0.25">
      <c r="A75" s="74" t="s">
        <v>236</v>
      </c>
      <c r="B75" s="102">
        <f t="shared" ref="B75:W75" si="19">B65</f>
        <v>0</v>
      </c>
      <c r="C75" s="102">
        <f t="shared" si="19"/>
        <v>0</v>
      </c>
      <c r="D75" s="102">
        <f t="shared" si="19"/>
        <v>14837.974838757385</v>
      </c>
      <c r="E75" s="102">
        <f t="shared" si="19"/>
        <v>14837.974838757385</v>
      </c>
      <c r="F75" s="102">
        <f t="shared" si="19"/>
        <v>14837.974838757385</v>
      </c>
      <c r="G75" s="102">
        <f t="shared" si="19"/>
        <v>14837.974838757385</v>
      </c>
      <c r="H75" s="102">
        <f t="shared" si="19"/>
        <v>14837.974838757385</v>
      </c>
      <c r="I75" s="102">
        <f t="shared" si="19"/>
        <v>14837.974838757385</v>
      </c>
      <c r="J75" s="102">
        <f t="shared" si="19"/>
        <v>14837.974838757385</v>
      </c>
      <c r="K75" s="102">
        <f t="shared" si="19"/>
        <v>14837.974838757385</v>
      </c>
      <c r="L75" s="102">
        <f t="shared" si="19"/>
        <v>14837.974838757385</v>
      </c>
      <c r="M75" s="102">
        <f t="shared" si="19"/>
        <v>14837.974838757385</v>
      </c>
      <c r="N75" s="102">
        <f t="shared" si="19"/>
        <v>14837.974838757385</v>
      </c>
      <c r="O75" s="102">
        <f t="shared" si="19"/>
        <v>14837.974838757385</v>
      </c>
      <c r="P75" s="102">
        <f t="shared" si="19"/>
        <v>14837.974838757385</v>
      </c>
      <c r="Q75" s="102">
        <f t="shared" si="19"/>
        <v>14837.974838757385</v>
      </c>
      <c r="R75" s="102">
        <f t="shared" si="19"/>
        <v>14837.974838757385</v>
      </c>
      <c r="S75" s="102">
        <f t="shared" si="19"/>
        <v>14837.974838757385</v>
      </c>
      <c r="T75" s="102">
        <f t="shared" si="19"/>
        <v>14837.974838757385</v>
      </c>
      <c r="U75" s="102">
        <f t="shared" si="19"/>
        <v>14837.974838757385</v>
      </c>
      <c r="V75" s="102">
        <f t="shared" si="19"/>
        <v>14837.974838757385</v>
      </c>
      <c r="W75" s="102">
        <f t="shared" si="19"/>
        <v>14837.974838757385</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-396638.52992478659</v>
      </c>
      <c r="E77" s="109">
        <f>IF(SUM($B$70:E70)+SUM($B$77:D77)&gt;0,0,SUM($B$70:E70)-SUM($B$77:D77))</f>
        <v>-435783.71679864242</v>
      </c>
      <c r="F77" s="109">
        <f>IF(SUM($B$70:F70)+SUM($B$77:E77)&gt;0,0,SUM($B$70:F70)-SUM($B$77:E77))</f>
        <v>-478823.77235917328</v>
      </c>
      <c r="G77" s="109">
        <f>IF(SUM($B$70:G70)+SUM($B$77:F77)&gt;0,0,SUM($B$70:G70)-SUM($B$77:F77))</f>
        <v>-526151.72938067699</v>
      </c>
      <c r="H77" s="109">
        <f>IF(SUM($B$70:H70)+SUM($B$77:G77)&gt;0,0,SUM($B$70:H70)-SUM($B$77:G77))</f>
        <v>-578200.76413981337</v>
      </c>
      <c r="I77" s="109">
        <f>IF(SUM($B$70:I70)+SUM($B$77:H77)&gt;0,0,SUM($B$70:I70)-SUM($B$77:H77))</f>
        <v>-635448.33845095849</v>
      </c>
      <c r="J77" s="109">
        <f>IF(SUM($B$70:J70)+SUM($B$77:I77)&gt;0,0,SUM($B$70:J70)-SUM($B$77:I77))</f>
        <v>-698420.77266950998</v>
      </c>
      <c r="K77" s="109">
        <f>IF(SUM($B$70:K70)+SUM($B$77:J77)&gt;0,0,SUM($B$70:K70)-SUM($B$77:J77))</f>
        <v>-767698.29480893305</v>
      </c>
      <c r="L77" s="109">
        <f>IF(SUM($B$70:L70)+SUM($B$77:K77)&gt;0,0,SUM($B$70:L70)-SUM($B$77:K77))</f>
        <v>-843920.61567218322</v>
      </c>
      <c r="M77" s="109">
        <f>IF(SUM($B$70:M70)+SUM($B$77:L77)&gt;0,0,SUM($B$70:M70)-SUM($B$77:L77))</f>
        <v>-927793.08515594248</v>
      </c>
      <c r="N77" s="109">
        <f>IF(SUM($B$70:N70)+SUM($B$77:M77)&gt;0,0,SUM($B$70:N70)-SUM($B$77:M77))</f>
        <v>-1020093.4907002561</v>
      </c>
      <c r="O77" s="109">
        <f>IF(SUM($B$70:O70)+SUM($B$77:N77)&gt;0,0,SUM($B$70:O70)-SUM($B$77:N77))</f>
        <v>-1121679.5652855821</v>
      </c>
      <c r="P77" s="109">
        <f>IF(SUM($B$70:P70)+SUM($B$77:O77)&gt;0,0,SUM($B$70:P70)-SUM($B$77:O77))</f>
        <v>-1233497.2794895042</v>
      </c>
      <c r="Q77" s="109">
        <f>IF(SUM($B$70:Q70)+SUM($B$77:P77)&gt;0,0,SUM($B$70:Q70)-SUM($B$77:P77))</f>
        <v>-1356589.9999785498</v>
      </c>
      <c r="R77" s="109">
        <f>IF(SUM($B$70:R70)+SUM($B$77:Q77)&gt;0,0,SUM($B$70:R70)-SUM($B$77:Q77))</f>
        <v>-1492108.6055067182</v>
      </c>
      <c r="S77" s="109">
        <f>IF(SUM($B$70:S70)+SUM($B$77:R77)&gt;0,0,SUM($B$70:S70)-SUM($B$77:R77))</f>
        <v>-1641322.6611100603</v>
      </c>
      <c r="T77" s="109">
        <f>IF(SUM($B$70:T70)+SUM($B$77:S77)&gt;0,0,SUM($B$70:T70)-SUM($B$77:S77))</f>
        <v>-1805632.7618237734</v>
      </c>
      <c r="U77" s="109">
        <f>IF(SUM($B$70:U70)+SUM($B$77:T77)&gt;0,0,SUM($B$70:U70)-SUM($B$77:T77))</f>
        <v>-1986584.1690132208</v>
      </c>
      <c r="V77" s="109">
        <f>IF(SUM($B$70:V70)+SUM($B$77:U77)&gt;0,0,SUM($B$70:V70)-SUM($B$77:U77))</f>
        <v>-2185881.8754229695</v>
      </c>
      <c r="W77" s="109">
        <f>IF(SUM($B$70:W70)+SUM($B$77:V77)&gt;0,0,SUM($B$70:W70)-SUM($B$77:V77))</f>
        <v>-2405407.2494410798</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1588271.5828621166</v>
      </c>
      <c r="E82" s="106">
        <f t="shared" si="24"/>
        <v>1738401.259940007</v>
      </c>
      <c r="F82" s="106">
        <f t="shared" si="24"/>
        <v>1908614.0478387931</v>
      </c>
      <c r="G82" s="106">
        <f t="shared" si="24"/>
        <v>2095781.9251943214</v>
      </c>
      <c r="H82" s="106">
        <f t="shared" si="24"/>
        <v>2301617.5253620516</v>
      </c>
      <c r="I82" s="106">
        <f t="shared" si="24"/>
        <v>2528008.5528306263</v>
      </c>
      <c r="J82" s="106">
        <f t="shared" si="24"/>
        <v>2777035.8597511295</v>
      </c>
      <c r="K82" s="106">
        <f t="shared" si="24"/>
        <v>3050993.4043483883</v>
      </c>
      <c r="L82" s="106">
        <f t="shared" si="24"/>
        <v>3352410.2884394713</v>
      </c>
      <c r="M82" s="106">
        <f t="shared" si="24"/>
        <v>3684075.0920642535</v>
      </c>
      <c r="N82" s="106">
        <f t="shared" si="24"/>
        <v>4049062.746211234</v>
      </c>
      <c r="O82" s="106">
        <f t="shared" si="24"/>
        <v>4450764.2100320309</v>
      </c>
      <c r="P82" s="106">
        <f t="shared" si="24"/>
        <v>4892919.247038424</v>
      </c>
      <c r="Q82" s="106">
        <f t="shared" si="24"/>
        <v>5379652.6258520447</v>
      </c>
      <c r="R82" s="106">
        <f t="shared" si="24"/>
        <v>5915514.1054451512</v>
      </c>
      <c r="S82" s="106">
        <f t="shared" si="24"/>
        <v>6505522.6028209338</v>
      </c>
      <c r="T82" s="106">
        <f t="shared" si="24"/>
        <v>7155214.9831206007</v>
      </c>
      <c r="U82" s="106">
        <f t="shared" si="24"/>
        <v>7870699.9586405186</v>
      </c>
      <c r="V82" s="106">
        <f t="shared" si="24"/>
        <v>8658717.6346693672</v>
      </c>
      <c r="W82" s="106">
        <f t="shared" si="24"/>
        <v>9526705.2969376277</v>
      </c>
    </row>
    <row r="83" spans="1:23" ht="12" customHeight="1" x14ac:dyDescent="0.25">
      <c r="A83" s="94" t="s">
        <v>248</v>
      </c>
      <c r="B83" s="106">
        <f>SUM($B$82:B82)</f>
        <v>0</v>
      </c>
      <c r="C83" s="106">
        <f>SUM(B82:C82)</f>
        <v>977375.2548747079</v>
      </c>
      <c r="D83" s="106">
        <f>SUM(B82:D82)</f>
        <v>2565646.8377368245</v>
      </c>
      <c r="E83" s="106">
        <f>SUM($B$82:E82)</f>
        <v>4304048.0976768313</v>
      </c>
      <c r="F83" s="106">
        <f>SUM($B$82:F82)</f>
        <v>6212662.1455156244</v>
      </c>
      <c r="G83" s="106">
        <f>SUM($B$82:G82)</f>
        <v>8308444.0707099456</v>
      </c>
      <c r="H83" s="106">
        <f>SUM($B$82:H82)</f>
        <v>10610061.596071998</v>
      </c>
      <c r="I83" s="106">
        <f>SUM($B$82:I82)</f>
        <v>13138070.148902625</v>
      </c>
      <c r="J83" s="106">
        <f>SUM($B$82:J82)</f>
        <v>15915106.008653754</v>
      </c>
      <c r="K83" s="106">
        <f>SUM($B$82:K82)</f>
        <v>18966099.413002141</v>
      </c>
      <c r="L83" s="106">
        <f>SUM($B$82:L82)</f>
        <v>22318509.701441612</v>
      </c>
      <c r="M83" s="106">
        <f>SUM($B$82:M82)</f>
        <v>26002584.793505866</v>
      </c>
      <c r="N83" s="106">
        <f>SUM($B$82:N82)</f>
        <v>30051647.539717101</v>
      </c>
      <c r="O83" s="106">
        <f>SUM($B$82:O82)</f>
        <v>34502411.749749132</v>
      </c>
      <c r="P83" s="106">
        <f>SUM($B$82:P82)</f>
        <v>39395330.996787556</v>
      </c>
      <c r="Q83" s="106">
        <f>SUM($B$82:Q82)</f>
        <v>44774983.622639596</v>
      </c>
      <c r="R83" s="106">
        <f>SUM($B$82:R82)</f>
        <v>50690497.72808475</v>
      </c>
      <c r="S83" s="106">
        <f>SUM($B$82:S82)</f>
        <v>57196020.330905683</v>
      </c>
      <c r="T83" s="106">
        <f>SUM($B$82:T82)</f>
        <v>64351235.314026281</v>
      </c>
      <c r="U83" s="106">
        <f>SUM($B$82:U82)</f>
        <v>72221935.272666797</v>
      </c>
      <c r="V83" s="106">
        <f>SUM($B$82:V82)</f>
        <v>80880652.907336161</v>
      </c>
      <c r="W83" s="106">
        <f>SUM($B$82:W82)</f>
        <v>90407358.20427379</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1405550.0733293069</v>
      </c>
      <c r="E85" s="106">
        <f t="shared" si="26"/>
        <v>1361423.1810948448</v>
      </c>
      <c r="F85" s="106">
        <f t="shared" si="26"/>
        <v>1322765.2755801654</v>
      </c>
      <c r="G85" s="106">
        <f t="shared" si="26"/>
        <v>1285382.3038536161</v>
      </c>
      <c r="H85" s="106">
        <f t="shared" si="26"/>
        <v>1249225.7807607164</v>
      </c>
      <c r="I85" s="106">
        <f t="shared" si="26"/>
        <v>1214249.3454339909</v>
      </c>
      <c r="J85" s="106">
        <f t="shared" si="26"/>
        <v>1180408.6502519359</v>
      </c>
      <c r="K85" s="106">
        <f t="shared" si="26"/>
        <v>1147661.2570951853</v>
      </c>
      <c r="L85" s="106">
        <f t="shared" si="26"/>
        <v>1115966.5402970251</v>
      </c>
      <c r="M85" s="106">
        <f t="shared" si="26"/>
        <v>1085285.5957438122</v>
      </c>
      <c r="N85" s="106">
        <f t="shared" si="26"/>
        <v>1055581.1556330982</v>
      </c>
      <c r="O85" s="106">
        <f t="shared" si="26"/>
        <v>1026817.5084440568</v>
      </c>
      <c r="P85" s="106">
        <f t="shared" si="26"/>
        <v>998960.42371671402</v>
      </c>
      <c r="Q85" s="106">
        <f t="shared" si="26"/>
        <v>971977.0812740284</v>
      </c>
      <c r="R85" s="106">
        <f t="shared" si="26"/>
        <v>945836.00455456378</v>
      </c>
      <c r="S85" s="106">
        <f t="shared" si="26"/>
        <v>920506.99775371351</v>
      </c>
      <c r="T85" s="106">
        <f t="shared" si="26"/>
        <v>895961.08649855712</v>
      </c>
      <c r="U85" s="106">
        <f t="shared" si="26"/>
        <v>872170.46180584771</v>
      </c>
      <c r="V85" s="106">
        <f t="shared" si="26"/>
        <v>849108.42709452298</v>
      </c>
      <c r="W85" s="106">
        <f t="shared" si="26"/>
        <v>826749.34804389637</v>
      </c>
    </row>
    <row r="86" spans="1:23" ht="21.75" customHeight="1" x14ac:dyDescent="0.25">
      <c r="A86" s="110" t="s">
        <v>251</v>
      </c>
      <c r="B86" s="106">
        <f>SUM(B85)</f>
        <v>0</v>
      </c>
      <c r="C86" s="106">
        <f t="shared" ref="C86:W86" si="27">C85+B86</f>
        <v>977375.2548747079</v>
      </c>
      <c r="D86" s="106">
        <f t="shared" si="27"/>
        <v>2382925.3282040148</v>
      </c>
      <c r="E86" s="106">
        <f t="shared" si="27"/>
        <v>3744348.5092988596</v>
      </c>
      <c r="F86" s="106">
        <f t="shared" si="27"/>
        <v>5067113.7848790251</v>
      </c>
      <c r="G86" s="106">
        <f t="shared" si="27"/>
        <v>6352496.0887326412</v>
      </c>
      <c r="H86" s="106">
        <f t="shared" si="27"/>
        <v>7601721.8694933578</v>
      </c>
      <c r="I86" s="106">
        <f t="shared" si="27"/>
        <v>8815971.2149273492</v>
      </c>
      <c r="J86" s="106">
        <f t="shared" si="27"/>
        <v>9996379.8651792854</v>
      </c>
      <c r="K86" s="106">
        <f t="shared" si="27"/>
        <v>11144041.122274471</v>
      </c>
      <c r="L86" s="106">
        <f t="shared" si="27"/>
        <v>12260007.662571497</v>
      </c>
      <c r="M86" s="106">
        <f t="shared" si="27"/>
        <v>13345293.25831531</v>
      </c>
      <c r="N86" s="106">
        <f t="shared" si="27"/>
        <v>14400874.413948407</v>
      </c>
      <c r="O86" s="106">
        <f t="shared" si="27"/>
        <v>15427691.922392465</v>
      </c>
      <c r="P86" s="106">
        <f t="shared" si="27"/>
        <v>16426652.34610918</v>
      </c>
      <c r="Q86" s="106">
        <f t="shared" si="27"/>
        <v>17398629.427383207</v>
      </c>
      <c r="R86" s="106">
        <f t="shared" si="27"/>
        <v>18344465.431937769</v>
      </c>
      <c r="S86" s="106">
        <f t="shared" si="27"/>
        <v>19264972.429691482</v>
      </c>
      <c r="T86" s="106">
        <f t="shared" si="27"/>
        <v>20160933.516190041</v>
      </c>
      <c r="U86" s="106">
        <f t="shared" si="27"/>
        <v>21033103.977995887</v>
      </c>
      <c r="V86" s="106">
        <f t="shared" si="27"/>
        <v>21882212.40509041</v>
      </c>
      <c r="W86" s="106">
        <f t="shared" si="27"/>
        <v>22708961.753134307</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I28" sqref="I28"/>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31" t="str">
        <f>'1. паспорт местоположение'!$A$5</f>
        <v>Год раскрытия информации: 2026 год</v>
      </c>
      <c r="B5" s="231"/>
      <c r="C5" s="231"/>
      <c r="D5" s="231"/>
      <c r="E5" s="231"/>
      <c r="F5" s="231"/>
      <c r="G5" s="231"/>
      <c r="H5" s="231"/>
      <c r="I5" s="231"/>
      <c r="J5" s="231"/>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32" t="s">
        <v>3</v>
      </c>
      <c r="B7" s="232"/>
      <c r="C7" s="232"/>
      <c r="D7" s="232"/>
      <c r="E7" s="232"/>
      <c r="F7" s="232"/>
      <c r="G7" s="232"/>
      <c r="H7" s="232"/>
      <c r="I7" s="232"/>
      <c r="J7" s="232"/>
    </row>
    <row r="8" spans="1:40" x14ac:dyDescent="0.25">
      <c r="A8" s="274"/>
      <c r="B8" s="274"/>
      <c r="C8" s="274"/>
      <c r="D8" s="274"/>
      <c r="E8" s="274"/>
      <c r="F8" s="274"/>
      <c r="G8" s="274"/>
      <c r="H8" s="274"/>
      <c r="I8" s="274"/>
      <c r="J8" s="274"/>
    </row>
    <row r="9" spans="1:40" x14ac:dyDescent="0.25">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row>
    <row r="10" spans="1:40" x14ac:dyDescent="0.25">
      <c r="A10" s="228" t="s">
        <v>5</v>
      </c>
      <c r="B10" s="228"/>
      <c r="C10" s="228"/>
      <c r="D10" s="228"/>
      <c r="E10" s="228"/>
      <c r="F10" s="228"/>
      <c r="G10" s="228"/>
      <c r="H10" s="228"/>
      <c r="I10" s="228"/>
      <c r="J10" s="228"/>
    </row>
    <row r="11" spans="1:40" x14ac:dyDescent="0.25">
      <c r="A11" s="274"/>
      <c r="B11" s="274"/>
      <c r="C11" s="274"/>
      <c r="D11" s="274"/>
      <c r="E11" s="274"/>
      <c r="F11" s="274"/>
      <c r="G11" s="274"/>
      <c r="H11" s="274"/>
      <c r="I11" s="274"/>
      <c r="J11" s="274"/>
    </row>
    <row r="12" spans="1:40" x14ac:dyDescent="0.25">
      <c r="A12" s="233" t="str">
        <f>'1. паспорт местоположение'!$A$12</f>
        <v>O_Ч2_32</v>
      </c>
      <c r="B12" s="233"/>
      <c r="C12" s="233"/>
      <c r="D12" s="233"/>
      <c r="E12" s="233"/>
      <c r="F12" s="233"/>
      <c r="G12" s="233"/>
      <c r="H12" s="233"/>
      <c r="I12" s="233"/>
      <c r="J12" s="233"/>
    </row>
    <row r="13" spans="1:40" x14ac:dyDescent="0.25">
      <c r="A13" s="228" t="s">
        <v>7</v>
      </c>
      <c r="B13" s="228"/>
      <c r="C13" s="228"/>
      <c r="D13" s="228"/>
      <c r="E13" s="228"/>
      <c r="F13" s="228"/>
      <c r="G13" s="228"/>
      <c r="H13" s="228"/>
      <c r="I13" s="228"/>
      <c r="J13" s="228"/>
    </row>
    <row r="14" spans="1:40" x14ac:dyDescent="0.25">
      <c r="A14" s="228"/>
      <c r="B14" s="228"/>
      <c r="C14" s="228"/>
      <c r="D14" s="228"/>
      <c r="E14" s="228"/>
      <c r="F14" s="228"/>
      <c r="G14" s="228"/>
      <c r="H14" s="228"/>
      <c r="I14" s="228"/>
      <c r="J14" s="228"/>
    </row>
    <row r="15" spans="1:40" x14ac:dyDescent="0.25">
      <c r="A15" s="227" t="str">
        <f>'1. паспорт местоположение'!$A$15</f>
        <v>Модернизация ТП№63 (замена силового трансформатора ТМ-250 кВА на ТМГ-250 кВА), г. Чернушка, ул. Коммунистическая</v>
      </c>
      <c r="B15" s="227"/>
      <c r="C15" s="227"/>
      <c r="D15" s="227"/>
      <c r="E15" s="227"/>
      <c r="F15" s="227"/>
      <c r="G15" s="227"/>
      <c r="H15" s="227"/>
      <c r="I15" s="227"/>
      <c r="J15" s="227"/>
    </row>
    <row r="16" spans="1:40" x14ac:dyDescent="0.25">
      <c r="A16" s="228" t="s">
        <v>8</v>
      </c>
      <c r="B16" s="228"/>
      <c r="C16" s="228"/>
      <c r="D16" s="228"/>
      <c r="E16" s="228"/>
      <c r="F16" s="228"/>
      <c r="G16" s="228"/>
      <c r="H16" s="228"/>
      <c r="I16" s="228"/>
      <c r="J16" s="228"/>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7" t="s">
        <v>263</v>
      </c>
      <c r="B19" s="277"/>
      <c r="C19" s="277"/>
      <c r="D19" s="277"/>
      <c r="E19" s="277"/>
      <c r="F19" s="277"/>
      <c r="G19" s="277"/>
      <c r="H19" s="277"/>
      <c r="I19" s="277"/>
      <c r="J19" s="277"/>
    </row>
    <row r="20" spans="1:10" s="4" customFormat="1" x14ac:dyDescent="0.25">
      <c r="A20" s="137"/>
      <c r="B20" s="137"/>
      <c r="C20" s="134"/>
      <c r="D20" s="134"/>
      <c r="E20" s="134"/>
      <c r="F20" s="134"/>
      <c r="G20" s="134"/>
      <c r="H20" s="134"/>
      <c r="I20" s="134"/>
      <c r="J20" s="134"/>
    </row>
    <row r="21" spans="1:10" s="4" customFormat="1" x14ac:dyDescent="0.25">
      <c r="A21" s="243" t="s">
        <v>264</v>
      </c>
      <c r="B21" s="243" t="s">
        <v>265</v>
      </c>
      <c r="C21" s="242" t="s">
        <v>266</v>
      </c>
      <c r="D21" s="242"/>
      <c r="E21" s="242"/>
      <c r="F21" s="242"/>
      <c r="G21" s="243" t="s">
        <v>267</v>
      </c>
      <c r="H21" s="248" t="s">
        <v>268</v>
      </c>
      <c r="I21" s="243" t="s">
        <v>269</v>
      </c>
      <c r="J21" s="243" t="s">
        <v>270</v>
      </c>
    </row>
    <row r="22" spans="1:10" s="4" customFormat="1" ht="46.5" customHeight="1" x14ac:dyDescent="0.25">
      <c r="A22" s="243"/>
      <c r="B22" s="243"/>
      <c r="C22" s="249" t="s">
        <v>271</v>
      </c>
      <c r="D22" s="249"/>
      <c r="E22" s="246" t="s">
        <v>272</v>
      </c>
      <c r="F22" s="247"/>
      <c r="G22" s="243"/>
      <c r="H22" s="250"/>
      <c r="I22" s="243"/>
      <c r="J22" s="243"/>
    </row>
    <row r="23" spans="1:10" s="4" customFormat="1" ht="31.5" x14ac:dyDescent="0.25">
      <c r="A23" s="243"/>
      <c r="B23" s="243"/>
      <c r="C23" s="138" t="s">
        <v>273</v>
      </c>
      <c r="D23" s="138" t="s">
        <v>274</v>
      </c>
      <c r="E23" s="138" t="s">
        <v>273</v>
      </c>
      <c r="F23" s="138" t="s">
        <v>274</v>
      </c>
      <c r="G23" s="243"/>
      <c r="H23" s="249"/>
      <c r="I23" s="243"/>
      <c r="J23" s="243"/>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224" t="s">
        <v>553</v>
      </c>
      <c r="F25" s="224" t="s">
        <v>553</v>
      </c>
      <c r="G25" s="141" t="s">
        <v>258</v>
      </c>
      <c r="H25" s="141" t="s">
        <v>258</v>
      </c>
      <c r="I25" s="142" t="s">
        <v>258</v>
      </c>
      <c r="J25" s="143" t="s">
        <v>258</v>
      </c>
    </row>
    <row r="26" spans="1:10" s="4" customFormat="1" x14ac:dyDescent="0.25">
      <c r="A26" s="139" t="s">
        <v>276</v>
      </c>
      <c r="B26" s="144" t="s">
        <v>277</v>
      </c>
      <c r="C26" s="145" t="s">
        <v>104</v>
      </c>
      <c r="D26" s="145" t="s">
        <v>104</v>
      </c>
      <c r="E26" s="224" t="s">
        <v>553</v>
      </c>
      <c r="F26" s="224" t="s">
        <v>553</v>
      </c>
      <c r="G26" s="146"/>
      <c r="H26" s="146"/>
      <c r="I26" s="147" t="s">
        <v>258</v>
      </c>
      <c r="J26" s="147" t="s">
        <v>258</v>
      </c>
    </row>
    <row r="27" spans="1:10" s="4" customFormat="1" ht="31.5" x14ac:dyDescent="0.25">
      <c r="A27" s="139" t="s">
        <v>278</v>
      </c>
      <c r="B27" s="144" t="s">
        <v>279</v>
      </c>
      <c r="C27" s="145" t="s">
        <v>104</v>
      </c>
      <c r="D27" s="145" t="s">
        <v>104</v>
      </c>
      <c r="E27" s="224" t="s">
        <v>553</v>
      </c>
      <c r="F27" s="224" t="s">
        <v>553</v>
      </c>
      <c r="G27" s="146"/>
      <c r="H27" s="146"/>
      <c r="I27" s="147" t="s">
        <v>258</v>
      </c>
      <c r="J27" s="147" t="s">
        <v>258</v>
      </c>
    </row>
    <row r="28" spans="1:10" s="4" customFormat="1" ht="63" x14ac:dyDescent="0.25">
      <c r="A28" s="139" t="s">
        <v>280</v>
      </c>
      <c r="B28" s="144" t="s">
        <v>281</v>
      </c>
      <c r="C28" s="145" t="s">
        <v>104</v>
      </c>
      <c r="D28" s="145" t="s">
        <v>104</v>
      </c>
      <c r="E28" s="224" t="s">
        <v>553</v>
      </c>
      <c r="F28" s="224" t="s">
        <v>553</v>
      </c>
      <c r="G28" s="146"/>
      <c r="H28" s="146"/>
      <c r="I28" s="146" t="s">
        <v>258</v>
      </c>
      <c r="J28" s="146" t="s">
        <v>258</v>
      </c>
    </row>
    <row r="29" spans="1:10" s="4" customFormat="1" ht="31.5" x14ac:dyDescent="0.25">
      <c r="A29" s="139" t="s">
        <v>282</v>
      </c>
      <c r="B29" s="144" t="s">
        <v>283</v>
      </c>
      <c r="C29" s="145" t="s">
        <v>104</v>
      </c>
      <c r="D29" s="145" t="s">
        <v>104</v>
      </c>
      <c r="E29" s="224" t="s">
        <v>553</v>
      </c>
      <c r="F29" s="224" t="s">
        <v>553</v>
      </c>
      <c r="G29" s="146"/>
      <c r="H29" s="146"/>
      <c r="I29" s="147" t="s">
        <v>258</v>
      </c>
      <c r="J29" s="147" t="s">
        <v>258</v>
      </c>
    </row>
    <row r="30" spans="1:10" s="4" customFormat="1" ht="31.5" x14ac:dyDescent="0.25">
      <c r="A30" s="139" t="s">
        <v>284</v>
      </c>
      <c r="B30" s="144" t="s">
        <v>285</v>
      </c>
      <c r="C30" s="145" t="s">
        <v>104</v>
      </c>
      <c r="D30" s="145" t="s">
        <v>104</v>
      </c>
      <c r="E30" s="224" t="s">
        <v>553</v>
      </c>
      <c r="F30" s="224" t="s">
        <v>553</v>
      </c>
      <c r="G30" s="146"/>
      <c r="H30" s="146"/>
      <c r="I30" s="146" t="s">
        <v>258</v>
      </c>
      <c r="J30" s="146" t="s">
        <v>258</v>
      </c>
    </row>
    <row r="31" spans="1:10" s="4" customFormat="1" ht="31.5" x14ac:dyDescent="0.25">
      <c r="A31" s="139" t="s">
        <v>286</v>
      </c>
      <c r="B31" s="148" t="s">
        <v>287</v>
      </c>
      <c r="C31" s="145" t="s">
        <v>104</v>
      </c>
      <c r="D31" s="145" t="s">
        <v>104</v>
      </c>
      <c r="E31" s="224" t="s">
        <v>553</v>
      </c>
      <c r="F31" s="224" t="s">
        <v>553</v>
      </c>
      <c r="G31" s="146"/>
      <c r="H31" s="146"/>
      <c r="I31" s="146" t="s">
        <v>258</v>
      </c>
      <c r="J31" s="146" t="s">
        <v>258</v>
      </c>
    </row>
    <row r="32" spans="1:10" s="4" customFormat="1" ht="31.5" x14ac:dyDescent="0.25">
      <c r="A32" s="139" t="s">
        <v>288</v>
      </c>
      <c r="B32" s="148" t="s">
        <v>289</v>
      </c>
      <c r="C32" s="145">
        <v>45822</v>
      </c>
      <c r="D32" s="145">
        <v>45822</v>
      </c>
      <c r="E32" s="224" t="s">
        <v>553</v>
      </c>
      <c r="F32" s="224" t="s">
        <v>553</v>
      </c>
      <c r="G32" s="146"/>
      <c r="H32" s="146"/>
      <c r="I32" s="146" t="s">
        <v>258</v>
      </c>
      <c r="J32" s="146" t="s">
        <v>258</v>
      </c>
    </row>
    <row r="33" spans="1:10" s="4" customFormat="1" ht="47.25" x14ac:dyDescent="0.25">
      <c r="A33" s="139" t="s">
        <v>290</v>
      </c>
      <c r="B33" s="148" t="s">
        <v>291</v>
      </c>
      <c r="C33" s="145" t="s">
        <v>104</v>
      </c>
      <c r="D33" s="145" t="s">
        <v>104</v>
      </c>
      <c r="E33" s="224" t="s">
        <v>553</v>
      </c>
      <c r="F33" s="224" t="s">
        <v>553</v>
      </c>
      <c r="G33" s="146"/>
      <c r="H33" s="146"/>
      <c r="I33" s="146" t="s">
        <v>258</v>
      </c>
      <c r="J33" s="146" t="s">
        <v>258</v>
      </c>
    </row>
    <row r="34" spans="1:10" s="4" customFormat="1" ht="63" x14ac:dyDescent="0.25">
      <c r="A34" s="139" t="s">
        <v>292</v>
      </c>
      <c r="B34" s="148" t="s">
        <v>293</v>
      </c>
      <c r="C34" s="145" t="s">
        <v>104</v>
      </c>
      <c r="D34" s="145" t="s">
        <v>104</v>
      </c>
      <c r="E34" s="224" t="s">
        <v>553</v>
      </c>
      <c r="F34" s="224" t="s">
        <v>553</v>
      </c>
      <c r="G34" s="146"/>
      <c r="H34" s="146"/>
      <c r="I34" s="146" t="s">
        <v>258</v>
      </c>
      <c r="J34" s="146" t="s">
        <v>258</v>
      </c>
    </row>
    <row r="35" spans="1:10" s="4" customFormat="1" ht="31.5" x14ac:dyDescent="0.25">
      <c r="A35" s="139" t="s">
        <v>294</v>
      </c>
      <c r="B35" s="148" t="s">
        <v>295</v>
      </c>
      <c r="C35" s="145">
        <v>45852</v>
      </c>
      <c r="D35" s="145">
        <v>45852</v>
      </c>
      <c r="E35" s="224" t="s">
        <v>553</v>
      </c>
      <c r="F35" s="224" t="s">
        <v>553</v>
      </c>
      <c r="G35" s="146"/>
      <c r="H35" s="146"/>
      <c r="I35" s="146" t="s">
        <v>258</v>
      </c>
      <c r="J35" s="146" t="s">
        <v>258</v>
      </c>
    </row>
    <row r="36" spans="1:10" s="4" customFormat="1" ht="31.5" x14ac:dyDescent="0.25">
      <c r="A36" s="139" t="s">
        <v>296</v>
      </c>
      <c r="B36" s="148" t="s">
        <v>297</v>
      </c>
      <c r="C36" s="145" t="s">
        <v>104</v>
      </c>
      <c r="D36" s="145" t="s">
        <v>104</v>
      </c>
      <c r="E36" s="224" t="s">
        <v>553</v>
      </c>
      <c r="F36" s="224" t="s">
        <v>553</v>
      </c>
      <c r="G36" s="146"/>
      <c r="H36" s="146"/>
      <c r="I36" s="146" t="s">
        <v>258</v>
      </c>
      <c r="J36" s="146" t="s">
        <v>258</v>
      </c>
    </row>
    <row r="37" spans="1:10" s="4" customFormat="1" x14ac:dyDescent="0.25">
      <c r="A37" s="139" t="s">
        <v>298</v>
      </c>
      <c r="B37" s="148" t="s">
        <v>299</v>
      </c>
      <c r="C37" s="145">
        <v>45882</v>
      </c>
      <c r="D37" s="145">
        <v>45882</v>
      </c>
      <c r="E37" s="224" t="s">
        <v>553</v>
      </c>
      <c r="F37" s="224" t="s">
        <v>553</v>
      </c>
      <c r="G37" s="146"/>
      <c r="H37" s="146"/>
      <c r="I37" s="146" t="s">
        <v>258</v>
      </c>
      <c r="J37" s="146" t="s">
        <v>258</v>
      </c>
    </row>
    <row r="38" spans="1:10" s="4" customFormat="1" x14ac:dyDescent="0.25">
      <c r="A38" s="139" t="s">
        <v>300</v>
      </c>
      <c r="B38" s="140" t="s">
        <v>301</v>
      </c>
      <c r="C38" s="146" t="s">
        <v>258</v>
      </c>
      <c r="D38" s="146" t="s">
        <v>258</v>
      </c>
      <c r="E38" s="224" t="s">
        <v>553</v>
      </c>
      <c r="F38" s="224" t="s">
        <v>553</v>
      </c>
      <c r="G38" s="146"/>
      <c r="H38" s="146"/>
      <c r="I38" s="142" t="s">
        <v>258</v>
      </c>
      <c r="J38" s="142" t="s">
        <v>258</v>
      </c>
    </row>
    <row r="39" spans="1:10" s="4" customFormat="1" ht="63" x14ac:dyDescent="0.25">
      <c r="A39" s="139" t="s">
        <v>15</v>
      </c>
      <c r="B39" s="148" t="s">
        <v>302</v>
      </c>
      <c r="C39" s="145">
        <v>45912</v>
      </c>
      <c r="D39" s="145">
        <v>45912</v>
      </c>
      <c r="E39" s="224" t="s">
        <v>553</v>
      </c>
      <c r="F39" s="224" t="s">
        <v>553</v>
      </c>
      <c r="G39" s="146"/>
      <c r="H39" s="146"/>
      <c r="I39" s="146" t="s">
        <v>258</v>
      </c>
      <c r="J39" s="146" t="s">
        <v>258</v>
      </c>
    </row>
    <row r="40" spans="1:10" s="4" customFormat="1" x14ac:dyDescent="0.25">
      <c r="A40" s="139" t="s">
        <v>303</v>
      </c>
      <c r="B40" s="148" t="s">
        <v>304</v>
      </c>
      <c r="C40" s="145">
        <v>45922</v>
      </c>
      <c r="D40" s="145">
        <v>45922</v>
      </c>
      <c r="E40" s="225">
        <v>45704</v>
      </c>
      <c r="F40" s="225">
        <v>45704</v>
      </c>
      <c r="G40" s="146"/>
      <c r="H40" s="146"/>
      <c r="I40" s="146" t="s">
        <v>258</v>
      </c>
      <c r="J40" s="146" t="s">
        <v>258</v>
      </c>
    </row>
    <row r="41" spans="1:10" s="4" customFormat="1" ht="47.25" x14ac:dyDescent="0.25">
      <c r="A41" s="139" t="s">
        <v>305</v>
      </c>
      <c r="B41" s="140" t="s">
        <v>306</v>
      </c>
      <c r="C41" s="146" t="s">
        <v>258</v>
      </c>
      <c r="D41" s="146" t="s">
        <v>258</v>
      </c>
      <c r="E41" s="226">
        <v>45799</v>
      </c>
      <c r="F41" s="226">
        <v>45799</v>
      </c>
      <c r="G41" s="146"/>
      <c r="H41" s="146"/>
      <c r="I41" s="142" t="s">
        <v>258</v>
      </c>
      <c r="J41" s="142" t="s">
        <v>258</v>
      </c>
    </row>
    <row r="42" spans="1:10" s="4" customFormat="1" ht="31.5" x14ac:dyDescent="0.25">
      <c r="A42" s="139" t="s">
        <v>17</v>
      </c>
      <c r="B42" s="148" t="s">
        <v>307</v>
      </c>
      <c r="C42" s="145">
        <v>45952</v>
      </c>
      <c r="D42" s="145">
        <v>45952</v>
      </c>
      <c r="E42" s="226">
        <v>45799</v>
      </c>
      <c r="F42" s="226">
        <v>45799</v>
      </c>
      <c r="G42" s="146"/>
      <c r="H42" s="146"/>
      <c r="I42" s="146" t="s">
        <v>258</v>
      </c>
      <c r="J42" s="146" t="s">
        <v>258</v>
      </c>
    </row>
    <row r="43" spans="1:10" s="4" customFormat="1" x14ac:dyDescent="0.25">
      <c r="A43" s="139" t="s">
        <v>308</v>
      </c>
      <c r="B43" s="148" t="s">
        <v>309</v>
      </c>
      <c r="C43" s="145">
        <v>45952</v>
      </c>
      <c r="D43" s="145">
        <v>45952</v>
      </c>
      <c r="E43" s="225">
        <v>45726</v>
      </c>
      <c r="F43" s="225">
        <v>45726</v>
      </c>
      <c r="G43" s="146"/>
      <c r="H43" s="146"/>
      <c r="I43" s="146" t="s">
        <v>258</v>
      </c>
      <c r="J43" s="146" t="s">
        <v>258</v>
      </c>
    </row>
    <row r="44" spans="1:10" s="4" customFormat="1" x14ac:dyDescent="0.25">
      <c r="A44" s="139" t="s">
        <v>310</v>
      </c>
      <c r="B44" s="148" t="s">
        <v>311</v>
      </c>
      <c r="C44" s="145">
        <v>45962</v>
      </c>
      <c r="D44" s="145">
        <v>45962</v>
      </c>
      <c r="E44" s="226">
        <v>45799</v>
      </c>
      <c r="F44" s="226">
        <v>45799</v>
      </c>
      <c r="G44" s="146"/>
      <c r="H44" s="146"/>
      <c r="I44" s="146" t="s">
        <v>258</v>
      </c>
      <c r="J44" s="146" t="s">
        <v>258</v>
      </c>
    </row>
    <row r="45" spans="1:10" s="4" customFormat="1" ht="78.75" x14ac:dyDescent="0.25">
      <c r="A45" s="139" t="s">
        <v>312</v>
      </c>
      <c r="B45" s="148" t="s">
        <v>313</v>
      </c>
      <c r="C45" s="145" t="s">
        <v>104</v>
      </c>
      <c r="D45" s="145" t="s">
        <v>104</v>
      </c>
      <c r="E45" s="224" t="s">
        <v>104</v>
      </c>
      <c r="F45" s="224" t="s">
        <v>104</v>
      </c>
      <c r="G45" s="146"/>
      <c r="H45" s="146"/>
      <c r="I45" s="146" t="s">
        <v>258</v>
      </c>
      <c r="J45" s="146" t="s">
        <v>258</v>
      </c>
    </row>
    <row r="46" spans="1:10" s="4" customFormat="1" ht="157.5" x14ac:dyDescent="0.25">
      <c r="A46" s="139" t="s">
        <v>314</v>
      </c>
      <c r="B46" s="148" t="s">
        <v>315</v>
      </c>
      <c r="C46" s="145" t="s">
        <v>104</v>
      </c>
      <c r="D46" s="145" t="s">
        <v>104</v>
      </c>
      <c r="E46" s="224" t="s">
        <v>104</v>
      </c>
      <c r="F46" s="224" t="s">
        <v>104</v>
      </c>
      <c r="G46" s="146"/>
      <c r="H46" s="146"/>
      <c r="I46" s="146" t="s">
        <v>258</v>
      </c>
      <c r="J46" s="146" t="s">
        <v>258</v>
      </c>
    </row>
    <row r="47" spans="1:10" s="4" customFormat="1" x14ac:dyDescent="0.25">
      <c r="A47" s="139" t="s">
        <v>316</v>
      </c>
      <c r="B47" s="148" t="s">
        <v>317</v>
      </c>
      <c r="C47" s="145">
        <v>45992</v>
      </c>
      <c r="D47" s="145">
        <v>45992</v>
      </c>
      <c r="E47" s="226">
        <v>45799</v>
      </c>
      <c r="F47" s="226">
        <v>45799</v>
      </c>
      <c r="G47" s="146"/>
      <c r="H47" s="146"/>
      <c r="I47" s="146" t="s">
        <v>258</v>
      </c>
      <c r="J47" s="146" t="s">
        <v>258</v>
      </c>
    </row>
    <row r="48" spans="1:10" s="4" customFormat="1" ht="31.5" x14ac:dyDescent="0.25">
      <c r="A48" s="139" t="s">
        <v>318</v>
      </c>
      <c r="B48" s="140" t="s">
        <v>319</v>
      </c>
      <c r="C48" s="146" t="s">
        <v>258</v>
      </c>
      <c r="D48" s="146" t="s">
        <v>258</v>
      </c>
      <c r="E48" s="226">
        <v>45803</v>
      </c>
      <c r="F48" s="226">
        <v>45803</v>
      </c>
      <c r="G48" s="146"/>
      <c r="H48" s="146"/>
      <c r="I48" s="142" t="s">
        <v>258</v>
      </c>
      <c r="J48" s="142" t="s">
        <v>258</v>
      </c>
    </row>
    <row r="49" spans="1:10" s="4" customFormat="1" ht="31.5" x14ac:dyDescent="0.25">
      <c r="A49" s="139" t="s">
        <v>19</v>
      </c>
      <c r="B49" s="148" t="s">
        <v>320</v>
      </c>
      <c r="C49" s="145">
        <v>46006</v>
      </c>
      <c r="D49" s="145">
        <v>46006</v>
      </c>
      <c r="E49" s="226">
        <v>45799</v>
      </c>
      <c r="F49" s="226">
        <v>45799</v>
      </c>
      <c r="G49" s="146"/>
      <c r="H49" s="146"/>
      <c r="I49" s="146" t="s">
        <v>258</v>
      </c>
      <c r="J49" s="146" t="s">
        <v>258</v>
      </c>
    </row>
    <row r="50" spans="1:10" s="4" customFormat="1" ht="78.75" x14ac:dyDescent="0.25">
      <c r="A50" s="139" t="s">
        <v>321</v>
      </c>
      <c r="B50" s="148" t="s">
        <v>322</v>
      </c>
      <c r="C50" s="145">
        <v>46006</v>
      </c>
      <c r="D50" s="145">
        <v>46006</v>
      </c>
      <c r="E50" s="226">
        <v>45803</v>
      </c>
      <c r="F50" s="226">
        <v>45803</v>
      </c>
      <c r="G50" s="146"/>
      <c r="H50" s="146"/>
      <c r="I50" s="146" t="s">
        <v>258</v>
      </c>
      <c r="J50" s="146" t="s">
        <v>258</v>
      </c>
    </row>
    <row r="51" spans="1:10" s="4" customFormat="1" ht="63" x14ac:dyDescent="0.25">
      <c r="A51" s="139" t="s">
        <v>323</v>
      </c>
      <c r="B51" s="148" t="s">
        <v>324</v>
      </c>
      <c r="C51" s="145" t="s">
        <v>104</v>
      </c>
      <c r="D51" s="145" t="s">
        <v>104</v>
      </c>
      <c r="E51" s="224" t="s">
        <v>104</v>
      </c>
      <c r="F51" s="224" t="s">
        <v>104</v>
      </c>
      <c r="G51" s="146"/>
      <c r="H51" s="146"/>
      <c r="I51" s="146" t="s">
        <v>258</v>
      </c>
      <c r="J51" s="146" t="s">
        <v>258</v>
      </c>
    </row>
    <row r="52" spans="1:10" s="4" customFormat="1" ht="63" x14ac:dyDescent="0.25">
      <c r="A52" s="139" t="s">
        <v>325</v>
      </c>
      <c r="B52" s="148" t="s">
        <v>326</v>
      </c>
      <c r="C52" s="145">
        <v>46006</v>
      </c>
      <c r="D52" s="145">
        <v>46006</v>
      </c>
      <c r="E52" s="224" t="s">
        <v>104</v>
      </c>
      <c r="F52" s="224" t="s">
        <v>104</v>
      </c>
      <c r="G52" s="146"/>
      <c r="H52" s="146"/>
      <c r="I52" s="146" t="s">
        <v>258</v>
      </c>
      <c r="J52" s="146" t="s">
        <v>258</v>
      </c>
    </row>
    <row r="53" spans="1:10" s="4" customFormat="1" ht="31.5" x14ac:dyDescent="0.25">
      <c r="A53" s="139" t="s">
        <v>327</v>
      </c>
      <c r="B53" s="149" t="s">
        <v>328</v>
      </c>
      <c r="C53" s="145">
        <v>46006</v>
      </c>
      <c r="D53" s="145">
        <v>46006</v>
      </c>
      <c r="E53" s="224"/>
      <c r="F53" s="224"/>
      <c r="G53" s="146"/>
      <c r="H53" s="146"/>
      <c r="I53" s="146" t="s">
        <v>258</v>
      </c>
      <c r="J53" s="146" t="s">
        <v>258</v>
      </c>
    </row>
    <row r="54" spans="1:10" s="4" customFormat="1" ht="31.5" x14ac:dyDescent="0.25">
      <c r="A54" s="139" t="s">
        <v>329</v>
      </c>
      <c r="B54" s="148" t="s">
        <v>330</v>
      </c>
      <c r="C54" s="145" t="s">
        <v>104</v>
      </c>
      <c r="D54" s="145" t="s">
        <v>104</v>
      </c>
      <c r="E54" s="224" t="s">
        <v>104</v>
      </c>
      <c r="F54" s="224"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2024-10-29T06:48:48Z</dcterms:created>
  <dcterms:modified xsi:type="dcterms:W3CDTF">2026-02-14T21:08:02Z</dcterms:modified>
</cp:coreProperties>
</file>